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491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<sst xmlns="http://schemas.openxmlformats.org/spreadsheetml/2006/main" count="51" uniqueCount="48">
  <si>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Time</t>
  </si>
  <si>
    <t>IHC</t>
  </si>
  <si>
    <t>Inventory</t>
  </si>
  <si>
    <t>s.d.LT</t>
  </si>
  <si>
    <t>s.d.d</t>
  </si>
  <si>
    <t>H</t>
  </si>
  <si>
    <t>S</t>
  </si>
  <si>
    <t>P</t>
  </si>
  <si>
    <t>U</t>
  </si>
  <si>
    <t>Q</t>
  </si>
  <si>
    <t>OC</t>
  </si>
  <si>
    <t>TC</t>
  </si>
  <si>
    <t>POQ</t>
  </si>
  <si>
    <t>D=demand/year</t>
  </si>
  <si>
    <t>H=Holding Cost/unit/year</t>
  </si>
  <si>
    <t>S=Setup Cost/per order</t>
  </si>
  <si>
    <t>Annual IHC=Imax/2*H</t>
  </si>
  <si>
    <t>Period</t>
  </si>
  <si>
    <t>start</t>
  </si>
  <si>
    <t>end</t>
  </si>
  <si>
    <t>day</t>
  </si>
  <si>
    <t>Economic Run Size Model (ERS)</t>
  </si>
  <si>
    <t>AKA POQ, Production Order Quantity</t>
  </si>
  <si>
    <t>POQ=SQRT(2*D*S/H)*SQRT(P/(P-U))</t>
  </si>
  <si>
    <t>Demand in K</t>
  </si>
  <si>
    <t># Orders(Lots)/year</t>
  </si>
  <si>
    <t>Imax=POQ* (P-U)/P</t>
  </si>
  <si>
    <t>Annual Setup Cost=D/Q*S</t>
  </si>
  <si>
    <t>D</t>
  </si>
  <si>
    <t>Production Order Quantity (ERS)--Sensitivity Analysis</t>
  </si>
  <si>
    <t>Produce Order</t>
  </si>
  <si>
    <t>EOQ</t>
  </si>
  <si>
    <t>cyle</t>
  </si>
  <si>
    <t>cycle</t>
  </si>
  <si>
    <t>Safety Stock=</t>
  </si>
  <si>
    <t>Total Cost=IHC+OC+COG</t>
  </si>
  <si>
    <t>TC=IHC+OC</t>
  </si>
  <si>
    <t>COG per unit</t>
  </si>
  <si>
    <t>COG per YEAR</t>
  </si>
  <si>
    <t>Rogerbuilt Trucks</t>
  </si>
  <si>
    <t>P=400/week</t>
  </si>
  <si>
    <t>U=300/week</t>
  </si>
  <si>
    <t>50 Operating weeks per Year</t>
  </si>
  <si>
    <t>D= 15,000 per Year</t>
  </si>
  <si>
    <t>H= $15,000 per truck  per year</t>
  </si>
  <si>
    <t>S=$45,000 per startup/shutdown</t>
  </si>
  <si>
    <t>can make its own trucks.</t>
  </si>
  <si>
    <t>All in $K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</si>
</sst>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#,##0.000"/>
  </numFmts>
  <fonts count="13">
    <font>
      <sz val="10"/>
      <name val="Arial"/>
      <family val="0"/>
    </font>
    <font>
      <sz val="5.75"/>
      <name val="Arial"/>
      <family val="0"/>
    </font>
    <font>
      <b/>
      <sz val="5.75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0" fontId="10" fillId="2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Inventory and Ordering costs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IHC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Sheet1!$B$26:$B$104</c:f>
              <c:numCache>
                <c:ptCount val="7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2050</c:v>
                </c:pt>
                <c:pt idx="40">
                  <c:v>2100</c:v>
                </c:pt>
                <c:pt idx="41">
                  <c:v>2150</c:v>
                </c:pt>
                <c:pt idx="42">
                  <c:v>2200</c:v>
                </c:pt>
                <c:pt idx="43">
                  <c:v>2250</c:v>
                </c:pt>
                <c:pt idx="44">
                  <c:v>2300</c:v>
                </c:pt>
                <c:pt idx="45">
                  <c:v>2350</c:v>
                </c:pt>
                <c:pt idx="46">
                  <c:v>2400</c:v>
                </c:pt>
                <c:pt idx="47">
                  <c:v>2450</c:v>
                </c:pt>
                <c:pt idx="48">
                  <c:v>2500</c:v>
                </c:pt>
                <c:pt idx="49">
                  <c:v>2550</c:v>
                </c:pt>
                <c:pt idx="50">
                  <c:v>2600</c:v>
                </c:pt>
                <c:pt idx="51">
                  <c:v>2650</c:v>
                </c:pt>
                <c:pt idx="52">
                  <c:v>2700</c:v>
                </c:pt>
                <c:pt idx="53">
                  <c:v>2750</c:v>
                </c:pt>
                <c:pt idx="54">
                  <c:v>2800</c:v>
                </c:pt>
                <c:pt idx="55">
                  <c:v>2850</c:v>
                </c:pt>
                <c:pt idx="56">
                  <c:v>2900</c:v>
                </c:pt>
                <c:pt idx="57">
                  <c:v>2950</c:v>
                </c:pt>
                <c:pt idx="58">
                  <c:v>3000</c:v>
                </c:pt>
                <c:pt idx="59">
                  <c:v>3050</c:v>
                </c:pt>
                <c:pt idx="60">
                  <c:v>3100</c:v>
                </c:pt>
                <c:pt idx="61">
                  <c:v>3150</c:v>
                </c:pt>
                <c:pt idx="62">
                  <c:v>3200</c:v>
                </c:pt>
                <c:pt idx="63">
                  <c:v>3250</c:v>
                </c:pt>
                <c:pt idx="64">
                  <c:v>3300</c:v>
                </c:pt>
                <c:pt idx="65">
                  <c:v>3350</c:v>
                </c:pt>
                <c:pt idx="66">
                  <c:v>3400</c:v>
                </c:pt>
                <c:pt idx="67">
                  <c:v>3450</c:v>
                </c:pt>
                <c:pt idx="68">
                  <c:v>3500</c:v>
                </c:pt>
                <c:pt idx="69">
                  <c:v>3550</c:v>
                </c:pt>
                <c:pt idx="70">
                  <c:v>3600</c:v>
                </c:pt>
                <c:pt idx="71">
                  <c:v>3650</c:v>
                </c:pt>
                <c:pt idx="72">
                  <c:v>3700</c:v>
                </c:pt>
                <c:pt idx="73">
                  <c:v>3750</c:v>
                </c:pt>
                <c:pt idx="74">
                  <c:v>3800</c:v>
                </c:pt>
                <c:pt idx="75">
                  <c:v>3850</c:v>
                </c:pt>
                <c:pt idx="76">
                  <c:v>3900</c:v>
                </c:pt>
                <c:pt idx="77">
                  <c:v>3950</c:v>
                </c:pt>
                <c:pt idx="78">
                  <c:v>4000</c:v>
                </c:pt>
              </c:numCache>
            </c:numRef>
          </c:cat>
          <c:val>
            <c:numRef>
              <c:f>Sheet1!$C$26:$C$104</c:f>
              <c:numCache>
                <c:ptCount val="79"/>
                <c:pt idx="0">
                  <c:v>187.5</c:v>
                </c:pt>
                <c:pt idx="1">
                  <c:v>281.25</c:v>
                </c:pt>
                <c:pt idx="2">
                  <c:v>375</c:v>
                </c:pt>
                <c:pt idx="3">
                  <c:v>468.75</c:v>
                </c:pt>
                <c:pt idx="4">
                  <c:v>562.5</c:v>
                </c:pt>
                <c:pt idx="5">
                  <c:v>656.25</c:v>
                </c:pt>
                <c:pt idx="6">
                  <c:v>750</c:v>
                </c:pt>
                <c:pt idx="7">
                  <c:v>843.75</c:v>
                </c:pt>
                <c:pt idx="8">
                  <c:v>937.5</c:v>
                </c:pt>
                <c:pt idx="9">
                  <c:v>1031.25</c:v>
                </c:pt>
                <c:pt idx="10">
                  <c:v>1125</c:v>
                </c:pt>
                <c:pt idx="11">
                  <c:v>1218.75</c:v>
                </c:pt>
                <c:pt idx="12">
                  <c:v>1312.5</c:v>
                </c:pt>
                <c:pt idx="13">
                  <c:v>1406.25</c:v>
                </c:pt>
                <c:pt idx="14">
                  <c:v>1500</c:v>
                </c:pt>
                <c:pt idx="15">
                  <c:v>1593.75</c:v>
                </c:pt>
                <c:pt idx="16">
                  <c:v>1687.5</c:v>
                </c:pt>
                <c:pt idx="17">
                  <c:v>1781.25</c:v>
                </c:pt>
                <c:pt idx="18">
                  <c:v>1875</c:v>
                </c:pt>
                <c:pt idx="19">
                  <c:v>1968.75</c:v>
                </c:pt>
                <c:pt idx="20">
                  <c:v>2062.5</c:v>
                </c:pt>
                <c:pt idx="21">
                  <c:v>2156.25</c:v>
                </c:pt>
                <c:pt idx="22">
                  <c:v>2250</c:v>
                </c:pt>
                <c:pt idx="23">
                  <c:v>2343.75</c:v>
                </c:pt>
                <c:pt idx="24">
                  <c:v>2437.5</c:v>
                </c:pt>
                <c:pt idx="25">
                  <c:v>2531.25</c:v>
                </c:pt>
                <c:pt idx="26">
                  <c:v>2625</c:v>
                </c:pt>
                <c:pt idx="27">
                  <c:v>2718.75</c:v>
                </c:pt>
                <c:pt idx="28">
                  <c:v>2812.5</c:v>
                </c:pt>
                <c:pt idx="29">
                  <c:v>2906.25</c:v>
                </c:pt>
                <c:pt idx="30">
                  <c:v>3000</c:v>
                </c:pt>
                <c:pt idx="31">
                  <c:v>3093.75</c:v>
                </c:pt>
                <c:pt idx="32">
                  <c:v>3187.5</c:v>
                </c:pt>
                <c:pt idx="33">
                  <c:v>3281.25</c:v>
                </c:pt>
                <c:pt idx="34">
                  <c:v>3375</c:v>
                </c:pt>
                <c:pt idx="35">
                  <c:v>3468.75</c:v>
                </c:pt>
                <c:pt idx="36">
                  <c:v>3562.5</c:v>
                </c:pt>
                <c:pt idx="37">
                  <c:v>3656.25</c:v>
                </c:pt>
                <c:pt idx="38">
                  <c:v>3750</c:v>
                </c:pt>
                <c:pt idx="39">
                  <c:v>3843.75</c:v>
                </c:pt>
                <c:pt idx="40">
                  <c:v>3937.5</c:v>
                </c:pt>
                <c:pt idx="41">
                  <c:v>4031.25</c:v>
                </c:pt>
                <c:pt idx="42">
                  <c:v>4125</c:v>
                </c:pt>
                <c:pt idx="43">
                  <c:v>4218.75</c:v>
                </c:pt>
                <c:pt idx="44">
                  <c:v>4312.5</c:v>
                </c:pt>
                <c:pt idx="45">
                  <c:v>4406.25</c:v>
                </c:pt>
                <c:pt idx="46">
                  <c:v>4500</c:v>
                </c:pt>
                <c:pt idx="47">
                  <c:v>4593.75</c:v>
                </c:pt>
                <c:pt idx="48">
                  <c:v>4687.5</c:v>
                </c:pt>
                <c:pt idx="49">
                  <c:v>4781.25</c:v>
                </c:pt>
                <c:pt idx="50">
                  <c:v>4875</c:v>
                </c:pt>
                <c:pt idx="51">
                  <c:v>4968.75</c:v>
                </c:pt>
                <c:pt idx="52">
                  <c:v>5062.5</c:v>
                </c:pt>
                <c:pt idx="53">
                  <c:v>5156.25</c:v>
                </c:pt>
                <c:pt idx="54">
                  <c:v>5250</c:v>
                </c:pt>
                <c:pt idx="55">
                  <c:v>5343.75</c:v>
                </c:pt>
                <c:pt idx="56">
                  <c:v>5437.5</c:v>
                </c:pt>
                <c:pt idx="57">
                  <c:v>5531.25</c:v>
                </c:pt>
                <c:pt idx="58">
                  <c:v>5625</c:v>
                </c:pt>
                <c:pt idx="59">
                  <c:v>5718.75</c:v>
                </c:pt>
                <c:pt idx="60">
                  <c:v>5812.5</c:v>
                </c:pt>
                <c:pt idx="61">
                  <c:v>5906.25</c:v>
                </c:pt>
                <c:pt idx="62">
                  <c:v>6000</c:v>
                </c:pt>
                <c:pt idx="63">
                  <c:v>6093.75</c:v>
                </c:pt>
                <c:pt idx="64">
                  <c:v>6187.5</c:v>
                </c:pt>
                <c:pt idx="65">
                  <c:v>6281.25</c:v>
                </c:pt>
                <c:pt idx="66">
                  <c:v>6375</c:v>
                </c:pt>
                <c:pt idx="67">
                  <c:v>6468.75</c:v>
                </c:pt>
                <c:pt idx="68">
                  <c:v>6562.5</c:v>
                </c:pt>
                <c:pt idx="69">
                  <c:v>6656.25</c:v>
                </c:pt>
                <c:pt idx="70">
                  <c:v>6750</c:v>
                </c:pt>
                <c:pt idx="71">
                  <c:v>6843.75</c:v>
                </c:pt>
                <c:pt idx="72">
                  <c:v>6937.5</c:v>
                </c:pt>
                <c:pt idx="73">
                  <c:v>7031.25</c:v>
                </c:pt>
                <c:pt idx="74">
                  <c:v>7125</c:v>
                </c:pt>
                <c:pt idx="75">
                  <c:v>7218.75</c:v>
                </c:pt>
                <c:pt idx="76">
                  <c:v>7312.5</c:v>
                </c:pt>
                <c:pt idx="77">
                  <c:v>7406.25</c:v>
                </c:pt>
                <c:pt idx="78">
                  <c:v>7500</c:v>
                </c:pt>
              </c:numCache>
            </c:numRef>
          </c:val>
          <c:smooth val="0"/>
        </c:ser>
        <c:ser>
          <c:idx val="1"/>
          <c:order val="1"/>
          <c:tx>
            <c:v>OC or setup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Sheet1!$B$26:$B$104</c:f>
              <c:numCache>
                <c:ptCount val="7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2050</c:v>
                </c:pt>
                <c:pt idx="40">
                  <c:v>2100</c:v>
                </c:pt>
                <c:pt idx="41">
                  <c:v>2150</c:v>
                </c:pt>
                <c:pt idx="42">
                  <c:v>2200</c:v>
                </c:pt>
                <c:pt idx="43">
                  <c:v>2250</c:v>
                </c:pt>
                <c:pt idx="44">
                  <c:v>2300</c:v>
                </c:pt>
                <c:pt idx="45">
                  <c:v>2350</c:v>
                </c:pt>
                <c:pt idx="46">
                  <c:v>2400</c:v>
                </c:pt>
                <c:pt idx="47">
                  <c:v>2450</c:v>
                </c:pt>
                <c:pt idx="48">
                  <c:v>2500</c:v>
                </c:pt>
                <c:pt idx="49">
                  <c:v>2550</c:v>
                </c:pt>
                <c:pt idx="50">
                  <c:v>2600</c:v>
                </c:pt>
                <c:pt idx="51">
                  <c:v>2650</c:v>
                </c:pt>
                <c:pt idx="52">
                  <c:v>2700</c:v>
                </c:pt>
                <c:pt idx="53">
                  <c:v>2750</c:v>
                </c:pt>
                <c:pt idx="54">
                  <c:v>2800</c:v>
                </c:pt>
                <c:pt idx="55">
                  <c:v>2850</c:v>
                </c:pt>
                <c:pt idx="56">
                  <c:v>2900</c:v>
                </c:pt>
                <c:pt idx="57">
                  <c:v>2950</c:v>
                </c:pt>
                <c:pt idx="58">
                  <c:v>3000</c:v>
                </c:pt>
                <c:pt idx="59">
                  <c:v>3050</c:v>
                </c:pt>
                <c:pt idx="60">
                  <c:v>3100</c:v>
                </c:pt>
                <c:pt idx="61">
                  <c:v>3150</c:v>
                </c:pt>
                <c:pt idx="62">
                  <c:v>3200</c:v>
                </c:pt>
                <c:pt idx="63">
                  <c:v>3250</c:v>
                </c:pt>
                <c:pt idx="64">
                  <c:v>3300</c:v>
                </c:pt>
                <c:pt idx="65">
                  <c:v>3350</c:v>
                </c:pt>
                <c:pt idx="66">
                  <c:v>3400</c:v>
                </c:pt>
                <c:pt idx="67">
                  <c:v>3450</c:v>
                </c:pt>
                <c:pt idx="68">
                  <c:v>3500</c:v>
                </c:pt>
                <c:pt idx="69">
                  <c:v>3550</c:v>
                </c:pt>
                <c:pt idx="70">
                  <c:v>3600</c:v>
                </c:pt>
                <c:pt idx="71">
                  <c:v>3650</c:v>
                </c:pt>
                <c:pt idx="72">
                  <c:v>3700</c:v>
                </c:pt>
                <c:pt idx="73">
                  <c:v>3750</c:v>
                </c:pt>
                <c:pt idx="74">
                  <c:v>3800</c:v>
                </c:pt>
                <c:pt idx="75">
                  <c:v>3850</c:v>
                </c:pt>
                <c:pt idx="76">
                  <c:v>3900</c:v>
                </c:pt>
                <c:pt idx="77">
                  <c:v>3950</c:v>
                </c:pt>
                <c:pt idx="78">
                  <c:v>4000</c:v>
                </c:pt>
              </c:numCache>
            </c:numRef>
          </c:cat>
          <c:val>
            <c:numRef>
              <c:f>Sheet1!$D$26:$D$104</c:f>
              <c:numCache>
                <c:ptCount val="79"/>
                <c:pt idx="0">
                  <c:v>4500</c:v>
                </c:pt>
                <c:pt idx="1">
                  <c:v>3375</c:v>
                </c:pt>
                <c:pt idx="2">
                  <c:v>2700</c:v>
                </c:pt>
                <c:pt idx="3">
                  <c:v>2250</c:v>
                </c:pt>
                <c:pt idx="4">
                  <c:v>1928.5714285714284</c:v>
                </c:pt>
                <c:pt idx="5">
                  <c:v>1687.5</c:v>
                </c:pt>
                <c:pt idx="6">
                  <c:v>1500</c:v>
                </c:pt>
                <c:pt idx="7">
                  <c:v>1350</c:v>
                </c:pt>
                <c:pt idx="8">
                  <c:v>1227.2727272727273</c:v>
                </c:pt>
                <c:pt idx="9">
                  <c:v>1125</c:v>
                </c:pt>
                <c:pt idx="10">
                  <c:v>1038.4615384615383</c:v>
                </c:pt>
                <c:pt idx="11">
                  <c:v>964.2857142857142</c:v>
                </c:pt>
                <c:pt idx="12">
                  <c:v>900</c:v>
                </c:pt>
                <c:pt idx="13">
                  <c:v>843.75</c:v>
                </c:pt>
                <c:pt idx="14">
                  <c:v>794.1176470588235</c:v>
                </c:pt>
                <c:pt idx="15">
                  <c:v>750</c:v>
                </c:pt>
                <c:pt idx="16">
                  <c:v>710.5263157894736</c:v>
                </c:pt>
                <c:pt idx="17">
                  <c:v>675</c:v>
                </c:pt>
                <c:pt idx="18">
                  <c:v>642.8571428571429</c:v>
                </c:pt>
                <c:pt idx="19">
                  <c:v>613.6363636363636</c:v>
                </c:pt>
                <c:pt idx="20">
                  <c:v>586.9565217391304</c:v>
                </c:pt>
                <c:pt idx="21">
                  <c:v>562.5</c:v>
                </c:pt>
                <c:pt idx="22">
                  <c:v>540</c:v>
                </c:pt>
                <c:pt idx="23">
                  <c:v>519.2307692307692</c:v>
                </c:pt>
                <c:pt idx="24">
                  <c:v>500</c:v>
                </c:pt>
                <c:pt idx="25">
                  <c:v>482.1428571428571</c:v>
                </c:pt>
                <c:pt idx="26">
                  <c:v>465.51724137931035</c:v>
                </c:pt>
                <c:pt idx="27">
                  <c:v>450</c:v>
                </c:pt>
                <c:pt idx="28">
                  <c:v>435.48387096774195</c:v>
                </c:pt>
                <c:pt idx="29">
                  <c:v>421.875</c:v>
                </c:pt>
                <c:pt idx="30">
                  <c:v>409.0909090909091</c:v>
                </c:pt>
                <c:pt idx="31">
                  <c:v>397.05882352941177</c:v>
                </c:pt>
                <c:pt idx="32">
                  <c:v>385.7142857142857</c:v>
                </c:pt>
                <c:pt idx="33">
                  <c:v>375</c:v>
                </c:pt>
                <c:pt idx="34">
                  <c:v>364.8648648648649</c:v>
                </c:pt>
                <c:pt idx="35">
                  <c:v>355.2631578947368</c:v>
                </c:pt>
                <c:pt idx="36">
                  <c:v>346.1538461538462</c:v>
                </c:pt>
                <c:pt idx="37">
                  <c:v>337.5</c:v>
                </c:pt>
                <c:pt idx="38">
                  <c:v>329.26829268292687</c:v>
                </c:pt>
                <c:pt idx="39">
                  <c:v>321.42857142857144</c:v>
                </c:pt>
                <c:pt idx="40">
                  <c:v>313.95348837209303</c:v>
                </c:pt>
                <c:pt idx="41">
                  <c:v>306.8181818181818</c:v>
                </c:pt>
                <c:pt idx="42">
                  <c:v>300</c:v>
                </c:pt>
                <c:pt idx="43">
                  <c:v>293.4782608695652</c:v>
                </c:pt>
                <c:pt idx="44">
                  <c:v>287.2340425531915</c:v>
                </c:pt>
                <c:pt idx="45">
                  <c:v>281.25</c:v>
                </c:pt>
                <c:pt idx="46">
                  <c:v>275.51020408163265</c:v>
                </c:pt>
                <c:pt idx="47">
                  <c:v>270</c:v>
                </c:pt>
                <c:pt idx="48">
                  <c:v>264.7058823529412</c:v>
                </c:pt>
                <c:pt idx="49">
                  <c:v>259.6153846153846</c:v>
                </c:pt>
                <c:pt idx="50">
                  <c:v>254.71698113207546</c:v>
                </c:pt>
                <c:pt idx="51">
                  <c:v>250</c:v>
                </c:pt>
                <c:pt idx="52">
                  <c:v>245.45454545454544</c:v>
                </c:pt>
                <c:pt idx="53">
                  <c:v>241.07142857142856</c:v>
                </c:pt>
                <c:pt idx="54">
                  <c:v>236.84210526315792</c:v>
                </c:pt>
                <c:pt idx="55">
                  <c:v>232.75862068965517</c:v>
                </c:pt>
                <c:pt idx="56">
                  <c:v>228.81355932203388</c:v>
                </c:pt>
                <c:pt idx="57">
                  <c:v>225</c:v>
                </c:pt>
                <c:pt idx="58">
                  <c:v>221.31147540983608</c:v>
                </c:pt>
                <c:pt idx="59">
                  <c:v>217.74193548387098</c:v>
                </c:pt>
                <c:pt idx="60">
                  <c:v>214.28571428571428</c:v>
                </c:pt>
                <c:pt idx="61">
                  <c:v>210.9375</c:v>
                </c:pt>
                <c:pt idx="62">
                  <c:v>207.69230769230768</c:v>
                </c:pt>
                <c:pt idx="63">
                  <c:v>204.54545454545456</c:v>
                </c:pt>
                <c:pt idx="64">
                  <c:v>201.49253731343282</c:v>
                </c:pt>
                <c:pt idx="65">
                  <c:v>198.52941176470588</c:v>
                </c:pt>
                <c:pt idx="66">
                  <c:v>195.65217391304347</c:v>
                </c:pt>
                <c:pt idx="67">
                  <c:v>192.85714285714286</c:v>
                </c:pt>
                <c:pt idx="68">
                  <c:v>190.14084507042253</c:v>
                </c:pt>
                <c:pt idx="69">
                  <c:v>187.5</c:v>
                </c:pt>
                <c:pt idx="70">
                  <c:v>184.9315068493151</c:v>
                </c:pt>
                <c:pt idx="71">
                  <c:v>182.43243243243245</c:v>
                </c:pt>
                <c:pt idx="72">
                  <c:v>180</c:v>
                </c:pt>
                <c:pt idx="73">
                  <c:v>177.6315789473684</c:v>
                </c:pt>
                <c:pt idx="74">
                  <c:v>175.32467532467533</c:v>
                </c:pt>
                <c:pt idx="75">
                  <c:v>173.0769230769231</c:v>
                </c:pt>
                <c:pt idx="76">
                  <c:v>170.88607594936707</c:v>
                </c:pt>
                <c:pt idx="77">
                  <c:v>168.75</c:v>
                </c:pt>
                <c:pt idx="78">
                  <c:v>168.70782304423895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Sheet1!$B$26:$B$104</c:f>
              <c:numCache>
                <c:ptCount val="7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2050</c:v>
                </c:pt>
                <c:pt idx="40">
                  <c:v>2100</c:v>
                </c:pt>
                <c:pt idx="41">
                  <c:v>2150</c:v>
                </c:pt>
                <c:pt idx="42">
                  <c:v>2200</c:v>
                </c:pt>
                <c:pt idx="43">
                  <c:v>2250</c:v>
                </c:pt>
                <c:pt idx="44">
                  <c:v>2300</c:v>
                </c:pt>
                <c:pt idx="45">
                  <c:v>2350</c:v>
                </c:pt>
                <c:pt idx="46">
                  <c:v>2400</c:v>
                </c:pt>
                <c:pt idx="47">
                  <c:v>2450</c:v>
                </c:pt>
                <c:pt idx="48">
                  <c:v>2500</c:v>
                </c:pt>
                <c:pt idx="49">
                  <c:v>2550</c:v>
                </c:pt>
                <c:pt idx="50">
                  <c:v>2600</c:v>
                </c:pt>
                <c:pt idx="51">
                  <c:v>2650</c:v>
                </c:pt>
                <c:pt idx="52">
                  <c:v>2700</c:v>
                </c:pt>
                <c:pt idx="53">
                  <c:v>2750</c:v>
                </c:pt>
                <c:pt idx="54">
                  <c:v>2800</c:v>
                </c:pt>
                <c:pt idx="55">
                  <c:v>2850</c:v>
                </c:pt>
                <c:pt idx="56">
                  <c:v>2900</c:v>
                </c:pt>
                <c:pt idx="57">
                  <c:v>2950</c:v>
                </c:pt>
                <c:pt idx="58">
                  <c:v>3000</c:v>
                </c:pt>
                <c:pt idx="59">
                  <c:v>3050</c:v>
                </c:pt>
                <c:pt idx="60">
                  <c:v>3100</c:v>
                </c:pt>
                <c:pt idx="61">
                  <c:v>3150</c:v>
                </c:pt>
                <c:pt idx="62">
                  <c:v>3200</c:v>
                </c:pt>
                <c:pt idx="63">
                  <c:v>3250</c:v>
                </c:pt>
                <c:pt idx="64">
                  <c:v>3300</c:v>
                </c:pt>
                <c:pt idx="65">
                  <c:v>3350</c:v>
                </c:pt>
                <c:pt idx="66">
                  <c:v>3400</c:v>
                </c:pt>
                <c:pt idx="67">
                  <c:v>3450</c:v>
                </c:pt>
                <c:pt idx="68">
                  <c:v>3500</c:v>
                </c:pt>
                <c:pt idx="69">
                  <c:v>3550</c:v>
                </c:pt>
                <c:pt idx="70">
                  <c:v>3600</c:v>
                </c:pt>
                <c:pt idx="71">
                  <c:v>3650</c:v>
                </c:pt>
                <c:pt idx="72">
                  <c:v>3700</c:v>
                </c:pt>
                <c:pt idx="73">
                  <c:v>3750</c:v>
                </c:pt>
                <c:pt idx="74">
                  <c:v>3800</c:v>
                </c:pt>
                <c:pt idx="75">
                  <c:v>3850</c:v>
                </c:pt>
                <c:pt idx="76">
                  <c:v>3900</c:v>
                </c:pt>
                <c:pt idx="77">
                  <c:v>3950</c:v>
                </c:pt>
                <c:pt idx="78">
                  <c:v>4000</c:v>
                </c:pt>
              </c:numCache>
            </c:numRef>
          </c:cat>
          <c:val>
            <c:numRef>
              <c:f>Sheet1!$E$26:$E$104</c:f>
              <c:numCache>
                <c:ptCount val="79"/>
                <c:pt idx="0">
                  <c:v>4687.5</c:v>
                </c:pt>
                <c:pt idx="1">
                  <c:v>3656.25</c:v>
                </c:pt>
                <c:pt idx="2">
                  <c:v>3075</c:v>
                </c:pt>
                <c:pt idx="3">
                  <c:v>2718.75</c:v>
                </c:pt>
                <c:pt idx="4">
                  <c:v>2491.0714285714284</c:v>
                </c:pt>
                <c:pt idx="5">
                  <c:v>2343.75</c:v>
                </c:pt>
                <c:pt idx="6">
                  <c:v>2250</c:v>
                </c:pt>
                <c:pt idx="7">
                  <c:v>2193.75</c:v>
                </c:pt>
                <c:pt idx="8">
                  <c:v>2164.772727272727</c:v>
                </c:pt>
                <c:pt idx="9">
                  <c:v>2156.25</c:v>
                </c:pt>
                <c:pt idx="10">
                  <c:v>2163.461538461538</c:v>
                </c:pt>
                <c:pt idx="11">
                  <c:v>2183.035714285714</c:v>
                </c:pt>
                <c:pt idx="12">
                  <c:v>2212.5</c:v>
                </c:pt>
                <c:pt idx="13">
                  <c:v>2250</c:v>
                </c:pt>
                <c:pt idx="14">
                  <c:v>2294.1176470588234</c:v>
                </c:pt>
                <c:pt idx="15">
                  <c:v>2343.75</c:v>
                </c:pt>
                <c:pt idx="16">
                  <c:v>2398.0263157894738</c:v>
                </c:pt>
                <c:pt idx="17">
                  <c:v>2456.25</c:v>
                </c:pt>
                <c:pt idx="18">
                  <c:v>2517.857142857143</c:v>
                </c:pt>
                <c:pt idx="19">
                  <c:v>2582.3863636363635</c:v>
                </c:pt>
                <c:pt idx="20">
                  <c:v>2649.4565217391305</c:v>
                </c:pt>
                <c:pt idx="21">
                  <c:v>2718.75</c:v>
                </c:pt>
                <c:pt idx="22">
                  <c:v>2790</c:v>
                </c:pt>
                <c:pt idx="23">
                  <c:v>2862.980769230769</c:v>
                </c:pt>
                <c:pt idx="24">
                  <c:v>2937.5</c:v>
                </c:pt>
                <c:pt idx="25">
                  <c:v>3013.392857142857</c:v>
                </c:pt>
                <c:pt idx="26">
                  <c:v>3090.5172413793102</c:v>
                </c:pt>
                <c:pt idx="27">
                  <c:v>3168.75</c:v>
                </c:pt>
                <c:pt idx="28">
                  <c:v>3247.983870967742</c:v>
                </c:pt>
                <c:pt idx="29">
                  <c:v>3328.125</c:v>
                </c:pt>
                <c:pt idx="30">
                  <c:v>3409.090909090909</c:v>
                </c:pt>
                <c:pt idx="31">
                  <c:v>3490.8088235294117</c:v>
                </c:pt>
                <c:pt idx="32">
                  <c:v>3573.214285714286</c:v>
                </c:pt>
                <c:pt idx="33">
                  <c:v>3656.25</c:v>
                </c:pt>
                <c:pt idx="34">
                  <c:v>3739.864864864865</c:v>
                </c:pt>
                <c:pt idx="35">
                  <c:v>3824.0131578947367</c:v>
                </c:pt>
                <c:pt idx="36">
                  <c:v>3908.653846153846</c:v>
                </c:pt>
                <c:pt idx="37">
                  <c:v>3993.75</c:v>
                </c:pt>
                <c:pt idx="38">
                  <c:v>4079.268292682927</c:v>
                </c:pt>
                <c:pt idx="39">
                  <c:v>4165.178571428572</c:v>
                </c:pt>
                <c:pt idx="40">
                  <c:v>4251.4534883720935</c:v>
                </c:pt>
                <c:pt idx="41">
                  <c:v>4338.068181818182</c:v>
                </c:pt>
                <c:pt idx="42">
                  <c:v>4425</c:v>
                </c:pt>
                <c:pt idx="43">
                  <c:v>4512.228260869565</c:v>
                </c:pt>
                <c:pt idx="44">
                  <c:v>4599.734042553191</c:v>
                </c:pt>
                <c:pt idx="45">
                  <c:v>4687.5</c:v>
                </c:pt>
                <c:pt idx="46">
                  <c:v>4775.510204081633</c:v>
                </c:pt>
                <c:pt idx="47">
                  <c:v>4863.75</c:v>
                </c:pt>
                <c:pt idx="48">
                  <c:v>4952.205882352941</c:v>
                </c:pt>
                <c:pt idx="49">
                  <c:v>5040.865384615385</c:v>
                </c:pt>
                <c:pt idx="50">
                  <c:v>5129.7169811320755</c:v>
                </c:pt>
                <c:pt idx="51">
                  <c:v>5218.75</c:v>
                </c:pt>
                <c:pt idx="52">
                  <c:v>5307.954545454545</c:v>
                </c:pt>
                <c:pt idx="53">
                  <c:v>5397.321428571428</c:v>
                </c:pt>
                <c:pt idx="54">
                  <c:v>5486.842105263158</c:v>
                </c:pt>
                <c:pt idx="55">
                  <c:v>5576.508620689655</c:v>
                </c:pt>
                <c:pt idx="56">
                  <c:v>5666.313559322034</c:v>
                </c:pt>
                <c:pt idx="57">
                  <c:v>5756.25</c:v>
                </c:pt>
                <c:pt idx="58">
                  <c:v>5846.311475409836</c:v>
                </c:pt>
                <c:pt idx="59">
                  <c:v>5936.491935483871</c:v>
                </c:pt>
                <c:pt idx="60">
                  <c:v>6026.785714285715</c:v>
                </c:pt>
                <c:pt idx="61">
                  <c:v>6117.1875</c:v>
                </c:pt>
                <c:pt idx="62">
                  <c:v>6207.692307692308</c:v>
                </c:pt>
                <c:pt idx="63">
                  <c:v>6298.295454545455</c:v>
                </c:pt>
                <c:pt idx="64">
                  <c:v>6388.992537313433</c:v>
                </c:pt>
                <c:pt idx="65">
                  <c:v>6479.779411764706</c:v>
                </c:pt>
                <c:pt idx="66">
                  <c:v>6570.652173913043</c:v>
                </c:pt>
                <c:pt idx="67">
                  <c:v>6661.607142857143</c:v>
                </c:pt>
                <c:pt idx="68">
                  <c:v>6752.640845070422</c:v>
                </c:pt>
                <c:pt idx="69">
                  <c:v>6843.75</c:v>
                </c:pt>
                <c:pt idx="70">
                  <c:v>6934.931506849315</c:v>
                </c:pt>
                <c:pt idx="71">
                  <c:v>7026.1824324324325</c:v>
                </c:pt>
                <c:pt idx="72">
                  <c:v>7117.5</c:v>
                </c:pt>
                <c:pt idx="73">
                  <c:v>7208.881578947368</c:v>
                </c:pt>
                <c:pt idx="74">
                  <c:v>7300.324675324675</c:v>
                </c:pt>
                <c:pt idx="75">
                  <c:v>7391.826923076923</c:v>
                </c:pt>
                <c:pt idx="76">
                  <c:v>7483.386075949367</c:v>
                </c:pt>
                <c:pt idx="77">
                  <c:v>7575</c:v>
                </c:pt>
                <c:pt idx="78">
                  <c:v>7668.707823044239</c:v>
                </c:pt>
              </c:numCache>
            </c:numRef>
          </c:val>
          <c:smooth val="0"/>
        </c:ser>
        <c:marker val="1"/>
        <c:axId val="63208277"/>
        <c:axId val="32003582"/>
      </c:lineChart>
      <c:catAx>
        <c:axId val="63208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auto val="1"/>
        <c:lblOffset val="100"/>
        <c:noMultiLvlLbl val="0"/>
      </c:catAx>
      <c:valAx>
        <c:axId val="3200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3208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Inventory with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Sheet1!$O$24:$O$58</c:f>
              <c:numCache>
                <c:ptCount val="3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2.5</c:v>
                </c:pt>
                <c:pt idx="4">
                  <c:v>4</c:v>
                </c:pt>
                <c:pt idx="5">
                  <c:v>4.5</c:v>
                </c:pt>
                <c:pt idx="6">
                  <c:v>6</c:v>
                </c:pt>
                <c:pt idx="7">
                  <c:v>6.5</c:v>
                </c:pt>
                <c:pt idx="8">
                  <c:v>8</c:v>
                </c:pt>
                <c:pt idx="9">
                  <c:v>8.5</c:v>
                </c:pt>
                <c:pt idx="10">
                  <c:v>10</c:v>
                </c:pt>
                <c:pt idx="11">
                  <c:v>10.5</c:v>
                </c:pt>
                <c:pt idx="12">
                  <c:v>12</c:v>
                </c:pt>
                <c:pt idx="13">
                  <c:v>12.5</c:v>
                </c:pt>
                <c:pt idx="14">
                  <c:v>14</c:v>
                </c:pt>
                <c:pt idx="15">
                  <c:v>14.5</c:v>
                </c:pt>
                <c:pt idx="16">
                  <c:v>16</c:v>
                </c:pt>
                <c:pt idx="17">
                  <c:v>16.5</c:v>
                </c:pt>
                <c:pt idx="18">
                  <c:v>18</c:v>
                </c:pt>
                <c:pt idx="19">
                  <c:v>18.5</c:v>
                </c:pt>
                <c:pt idx="20">
                  <c:v>20</c:v>
                </c:pt>
                <c:pt idx="21">
                  <c:v>20.5</c:v>
                </c:pt>
                <c:pt idx="22">
                  <c:v>22</c:v>
                </c:pt>
                <c:pt idx="23">
                  <c:v>22.5</c:v>
                </c:pt>
                <c:pt idx="24">
                  <c:v>24</c:v>
                </c:pt>
                <c:pt idx="25">
                  <c:v>24.5</c:v>
                </c:pt>
                <c:pt idx="26">
                  <c:v>26</c:v>
                </c:pt>
                <c:pt idx="27">
                  <c:v>26.5</c:v>
                </c:pt>
                <c:pt idx="28">
                  <c:v>28</c:v>
                </c:pt>
                <c:pt idx="29">
                  <c:v>28.5</c:v>
                </c:pt>
                <c:pt idx="30">
                  <c:v>30</c:v>
                </c:pt>
                <c:pt idx="31">
                  <c:v>30.5</c:v>
                </c:pt>
                <c:pt idx="32">
                  <c:v>32</c:v>
                </c:pt>
              </c:numCache>
            </c:numRef>
          </c:cat>
          <c:val>
            <c:numRef>
              <c:f>Sheet1!$P$24:$P$58</c:f>
              <c:numCache>
                <c:ptCount val="35"/>
                <c:pt idx="0">
                  <c:v>150</c:v>
                </c:pt>
                <c:pt idx="1">
                  <c:v>0</c:v>
                </c:pt>
                <c:pt idx="2">
                  <c:v>150</c:v>
                </c:pt>
                <c:pt idx="3">
                  <c:v>0</c:v>
                </c:pt>
                <c:pt idx="4">
                  <c:v>150</c:v>
                </c:pt>
                <c:pt idx="5">
                  <c:v>0</c:v>
                </c:pt>
                <c:pt idx="6">
                  <c:v>150</c:v>
                </c:pt>
                <c:pt idx="7">
                  <c:v>0</c:v>
                </c:pt>
                <c:pt idx="8">
                  <c:v>150</c:v>
                </c:pt>
                <c:pt idx="9">
                  <c:v>0</c:v>
                </c:pt>
                <c:pt idx="10">
                  <c:v>150</c:v>
                </c:pt>
                <c:pt idx="11">
                  <c:v>0</c:v>
                </c:pt>
                <c:pt idx="12">
                  <c:v>150</c:v>
                </c:pt>
                <c:pt idx="13">
                  <c:v>0</c:v>
                </c:pt>
                <c:pt idx="14">
                  <c:v>150</c:v>
                </c:pt>
                <c:pt idx="15">
                  <c:v>0</c:v>
                </c:pt>
                <c:pt idx="16">
                  <c:v>150</c:v>
                </c:pt>
                <c:pt idx="17">
                  <c:v>0</c:v>
                </c:pt>
                <c:pt idx="18">
                  <c:v>150</c:v>
                </c:pt>
                <c:pt idx="19">
                  <c:v>0</c:v>
                </c:pt>
                <c:pt idx="20">
                  <c:v>150</c:v>
                </c:pt>
                <c:pt idx="21">
                  <c:v>0</c:v>
                </c:pt>
                <c:pt idx="22">
                  <c:v>150</c:v>
                </c:pt>
                <c:pt idx="23">
                  <c:v>0</c:v>
                </c:pt>
                <c:pt idx="24">
                  <c:v>150</c:v>
                </c:pt>
                <c:pt idx="25">
                  <c:v>0</c:v>
                </c:pt>
                <c:pt idx="26">
                  <c:v>150</c:v>
                </c:pt>
                <c:pt idx="27">
                  <c:v>0</c:v>
                </c:pt>
                <c:pt idx="28">
                  <c:v>150</c:v>
                </c:pt>
                <c:pt idx="29">
                  <c:v>0</c:v>
                </c:pt>
                <c:pt idx="30">
                  <c:v>150</c:v>
                </c:pt>
                <c:pt idx="31">
                  <c:v>0</c:v>
                </c:pt>
                <c:pt idx="32">
                  <c:v>150</c:v>
                </c:pt>
              </c:numCache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53320"/>
        <c:crosses val="autoZero"/>
        <c:auto val="1"/>
        <c:lblOffset val="100"/>
        <c:noMultiLvlLbl val="0"/>
      </c:catAx>
      <c:valAx>
        <c:axId val="42153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9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Sheet1!$O$24:$O$54</c:f>
              <c:numCache>
                <c:ptCount val="31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2.5</c:v>
                </c:pt>
                <c:pt idx="4">
                  <c:v>4</c:v>
                </c:pt>
                <c:pt idx="5">
                  <c:v>4.5</c:v>
                </c:pt>
                <c:pt idx="6">
                  <c:v>6</c:v>
                </c:pt>
                <c:pt idx="7">
                  <c:v>6.5</c:v>
                </c:pt>
                <c:pt idx="8">
                  <c:v>8</c:v>
                </c:pt>
                <c:pt idx="9">
                  <c:v>8.5</c:v>
                </c:pt>
                <c:pt idx="10">
                  <c:v>10</c:v>
                </c:pt>
                <c:pt idx="11">
                  <c:v>10.5</c:v>
                </c:pt>
                <c:pt idx="12">
                  <c:v>12</c:v>
                </c:pt>
                <c:pt idx="13">
                  <c:v>12.5</c:v>
                </c:pt>
                <c:pt idx="14">
                  <c:v>14</c:v>
                </c:pt>
                <c:pt idx="15">
                  <c:v>14.5</c:v>
                </c:pt>
                <c:pt idx="16">
                  <c:v>16</c:v>
                </c:pt>
                <c:pt idx="17">
                  <c:v>16.5</c:v>
                </c:pt>
                <c:pt idx="18">
                  <c:v>18</c:v>
                </c:pt>
                <c:pt idx="19">
                  <c:v>18.5</c:v>
                </c:pt>
                <c:pt idx="20">
                  <c:v>20</c:v>
                </c:pt>
                <c:pt idx="21">
                  <c:v>20.5</c:v>
                </c:pt>
                <c:pt idx="22">
                  <c:v>22</c:v>
                </c:pt>
                <c:pt idx="23">
                  <c:v>22.5</c:v>
                </c:pt>
                <c:pt idx="24">
                  <c:v>24</c:v>
                </c:pt>
                <c:pt idx="25">
                  <c:v>24.5</c:v>
                </c:pt>
                <c:pt idx="26">
                  <c:v>26</c:v>
                </c:pt>
                <c:pt idx="27">
                  <c:v>26.5</c:v>
                </c:pt>
                <c:pt idx="28">
                  <c:v>28</c:v>
                </c:pt>
                <c:pt idx="29">
                  <c:v>28.5</c:v>
                </c:pt>
                <c:pt idx="30">
                  <c:v>30</c:v>
                </c:pt>
              </c:numCache>
            </c:numRef>
          </c:xVal>
          <c:yVal>
            <c:numRef>
              <c:f>Sheet1!$P$24:$P$54</c:f>
              <c:numCache>
                <c:ptCount val="31"/>
                <c:pt idx="0">
                  <c:v>150</c:v>
                </c:pt>
                <c:pt idx="1">
                  <c:v>0</c:v>
                </c:pt>
                <c:pt idx="2">
                  <c:v>150</c:v>
                </c:pt>
                <c:pt idx="3">
                  <c:v>0</c:v>
                </c:pt>
                <c:pt idx="4">
                  <c:v>150</c:v>
                </c:pt>
                <c:pt idx="5">
                  <c:v>0</c:v>
                </c:pt>
                <c:pt idx="6">
                  <c:v>150</c:v>
                </c:pt>
                <c:pt idx="7">
                  <c:v>0</c:v>
                </c:pt>
                <c:pt idx="8">
                  <c:v>150</c:v>
                </c:pt>
                <c:pt idx="9">
                  <c:v>0</c:v>
                </c:pt>
                <c:pt idx="10">
                  <c:v>150</c:v>
                </c:pt>
                <c:pt idx="11">
                  <c:v>0</c:v>
                </c:pt>
                <c:pt idx="12">
                  <c:v>150</c:v>
                </c:pt>
                <c:pt idx="13">
                  <c:v>0</c:v>
                </c:pt>
                <c:pt idx="14">
                  <c:v>150</c:v>
                </c:pt>
                <c:pt idx="15">
                  <c:v>0</c:v>
                </c:pt>
                <c:pt idx="16">
                  <c:v>150</c:v>
                </c:pt>
                <c:pt idx="17">
                  <c:v>0</c:v>
                </c:pt>
                <c:pt idx="18">
                  <c:v>150</c:v>
                </c:pt>
                <c:pt idx="19">
                  <c:v>0</c:v>
                </c:pt>
                <c:pt idx="20">
                  <c:v>150</c:v>
                </c:pt>
                <c:pt idx="21">
                  <c:v>0</c:v>
                </c:pt>
                <c:pt idx="22">
                  <c:v>150</c:v>
                </c:pt>
                <c:pt idx="23">
                  <c:v>0</c:v>
                </c:pt>
                <c:pt idx="24">
                  <c:v>150</c:v>
                </c:pt>
                <c:pt idx="25">
                  <c:v>0</c:v>
                </c:pt>
                <c:pt idx="26">
                  <c:v>150</c:v>
                </c:pt>
                <c:pt idx="27">
                  <c:v>0</c:v>
                </c:pt>
                <c:pt idx="28">
                  <c:v>150</c:v>
                </c:pt>
                <c:pt idx="29">
                  <c:v>0</c:v>
                </c:pt>
                <c:pt idx="30">
                  <c:v>150</c:v>
                </c:pt>
              </c:numCache>
            </c:numRef>
          </c:yVal>
          <c:smooth val="0"/>
        </c:ser>
        <c:axId val="43835561"/>
        <c:axId val="58975730"/>
      </c:scatterChart>
      <c:val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75730"/>
        <c:crosses val="autoZero"/>
        <c:crossBetween val="midCat"/>
        <c:dispUnits/>
      </c:valAx>
      <c:valAx>
        <c:axId val="58975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35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0</xdr:row>
      <xdr:rowOff>19050</xdr:rowOff>
    </xdr:from>
    <xdr:to>
      <xdr:col>24</xdr:col>
      <xdr:colOff>133350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5154275" y="19050"/>
        <a:ext cx="42767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46</xdr:row>
      <xdr:rowOff>133350</xdr:rowOff>
    </xdr:from>
    <xdr:to>
      <xdr:col>25</xdr:col>
      <xdr:colOff>38100</xdr:colOff>
      <xdr:row>67</xdr:row>
      <xdr:rowOff>133350</xdr:rowOff>
    </xdr:to>
    <xdr:graphicFrame>
      <xdr:nvGraphicFramePr>
        <xdr:cNvPr id="2" name="Chart 6"/>
        <xdr:cNvGraphicFramePr/>
      </xdr:nvGraphicFramePr>
      <xdr:xfrm>
        <a:off x="266700" y="10610850"/>
        <a:ext cx="19678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3371850</xdr:colOff>
      <xdr:row>39</xdr:row>
      <xdr:rowOff>57150</xdr:rowOff>
    </xdr:from>
    <xdr:to>
      <xdr:col>15</xdr:col>
      <xdr:colOff>561975</xdr:colOff>
      <xdr:row>59</xdr:row>
      <xdr:rowOff>38100</xdr:rowOff>
    </xdr:to>
    <xdr:graphicFrame>
      <xdr:nvGraphicFramePr>
        <xdr:cNvPr id="3" name="Chart 9"/>
        <xdr:cNvGraphicFramePr/>
      </xdr:nvGraphicFramePr>
      <xdr:xfrm>
        <a:off x="3371850" y="9401175"/>
        <a:ext cx="109728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88"/>
  <sheetViews>
    <sheetView tabSelected="1" zoomScale="50" zoomScaleNormal="50" workbookViewId="0" topLeftCell="A1">
      <selection activeCell="F3" sqref="F3"/>
    </sheetView>
  </sheetViews>
  <sheetFormatPr defaultColWidth="9.140625" defaultRowHeight="12.75"/>
  <cols>
    <col min="1" max="1" width="58.7109375" style="0" customWidth="1"/>
    <col min="2" max="2" width="27.28125" style="0" customWidth="1"/>
    <col min="3" max="3" width="9.28125" style="0" bestFit="1" customWidth="1"/>
    <col min="4" max="4" width="11.57421875" style="0" customWidth="1"/>
    <col min="5" max="5" width="12.140625" style="0" bestFit="1" customWidth="1"/>
    <col min="8" max="8" width="10.57421875" style="0" bestFit="1" customWidth="1"/>
    <col min="11" max="11" width="3.7109375" style="0" customWidth="1"/>
    <col min="15" max="15" width="9.421875" style="0" bestFit="1" customWidth="1"/>
    <col min="16" max="18" width="9.28125" style="0" bestFit="1" customWidth="1"/>
  </cols>
  <sheetData>
    <row r="3" spans="1:17" ht="26.25">
      <c r="A3" s="6" t="s">
        <v>29</v>
      </c>
      <c r="C3" s="2"/>
      <c r="D3" s="2"/>
      <c r="E3" s="2"/>
      <c r="F3" s="2"/>
      <c r="G3" s="2"/>
      <c r="H3" s="2"/>
      <c r="I3" s="2"/>
      <c r="J3" s="2"/>
      <c r="K3" s="2"/>
      <c r="L3" s="4" t="s">
        <v>21</v>
      </c>
      <c r="M3" s="5"/>
      <c r="N3" s="5"/>
      <c r="O3" s="5"/>
      <c r="P3" s="5"/>
      <c r="Q3" s="5"/>
    </row>
    <row r="4" spans="1:17" ht="27.75">
      <c r="A4" s="6"/>
      <c r="B4" s="12" t="s">
        <v>47</v>
      </c>
      <c r="C4" s="2"/>
      <c r="D4" s="2"/>
      <c r="E4" s="2"/>
      <c r="F4" s="2"/>
      <c r="G4" s="2"/>
      <c r="H4" s="2"/>
      <c r="I4" s="2"/>
      <c r="J4" s="2"/>
      <c r="K4" s="2"/>
      <c r="L4" s="4"/>
      <c r="M4" s="5"/>
      <c r="N4" s="5"/>
      <c r="O4" s="5"/>
      <c r="P4" s="5"/>
      <c r="Q4" s="5"/>
    </row>
    <row r="5" spans="1:17" ht="23.25">
      <c r="A5" s="2" t="s">
        <v>37</v>
      </c>
      <c r="B5" s="13">
        <v>35</v>
      </c>
      <c r="C5" s="2"/>
      <c r="D5" s="2" t="s">
        <v>24</v>
      </c>
      <c r="E5" s="2"/>
      <c r="F5" s="2"/>
      <c r="G5" s="2"/>
      <c r="H5" s="2"/>
      <c r="I5" s="2"/>
      <c r="J5" s="2"/>
      <c r="K5" s="2"/>
      <c r="L5" s="8" t="s">
        <v>22</v>
      </c>
      <c r="M5" s="5"/>
      <c r="N5" s="5"/>
      <c r="O5" s="5"/>
      <c r="P5" s="5"/>
      <c r="Q5" s="5"/>
    </row>
    <row r="6" spans="1:17" ht="23.25">
      <c r="A6" s="2" t="s">
        <v>13</v>
      </c>
      <c r="B6" s="9">
        <f>D6*1000</f>
        <v>15000</v>
      </c>
      <c r="C6" s="2"/>
      <c r="D6" s="2">
        <v>15</v>
      </c>
      <c r="E6" s="2"/>
      <c r="F6" s="2"/>
      <c r="G6" s="2"/>
      <c r="H6" s="2"/>
      <c r="I6" s="2"/>
      <c r="J6" s="2"/>
      <c r="K6" s="2"/>
      <c r="L6" s="8" t="s">
        <v>39</v>
      </c>
      <c r="M6" s="5"/>
      <c r="N6" s="5"/>
      <c r="O6" s="5"/>
      <c r="P6" s="5"/>
      <c r="Q6" s="5"/>
    </row>
    <row r="7" spans="1:17" ht="23.25">
      <c r="A7" s="2" t="s">
        <v>14</v>
      </c>
      <c r="B7" s="13">
        <v>15</v>
      </c>
      <c r="C7" s="2"/>
      <c r="D7" s="2" t="s">
        <v>28</v>
      </c>
      <c r="F7" s="2"/>
      <c r="G7" s="2"/>
      <c r="H7" s="2" t="s">
        <v>5</v>
      </c>
      <c r="I7" s="2"/>
      <c r="J7" s="2" t="s">
        <v>6</v>
      </c>
      <c r="K7" s="2"/>
      <c r="L7" s="4" t="s">
        <v>46</v>
      </c>
      <c r="M7" s="5"/>
      <c r="N7" s="5"/>
      <c r="O7" s="5"/>
      <c r="P7" s="5"/>
      <c r="Q7" s="5"/>
    </row>
    <row r="8" spans="1:17" ht="23.25">
      <c r="A8" s="2" t="s">
        <v>15</v>
      </c>
      <c r="B8" s="13">
        <v>45</v>
      </c>
      <c r="C8" s="2"/>
      <c r="D8" s="2"/>
      <c r="E8" s="2"/>
      <c r="F8" s="2"/>
      <c r="G8" s="2"/>
      <c r="H8" s="2"/>
      <c r="I8" s="2"/>
      <c r="J8" s="2"/>
      <c r="K8" s="2"/>
      <c r="L8" s="8" t="s">
        <v>40</v>
      </c>
      <c r="M8" s="5"/>
      <c r="N8" s="5"/>
      <c r="O8" s="5"/>
      <c r="P8" s="5"/>
      <c r="Q8" s="5"/>
    </row>
    <row r="9" spans="1:17" ht="23.25">
      <c r="A9" s="2" t="s">
        <v>23</v>
      </c>
      <c r="B9" s="9">
        <f>SQRT((2*$B$6*$B$8/$B$7)*E16/(E16-H16))</f>
        <v>600</v>
      </c>
      <c r="C9" s="2"/>
      <c r="D9" s="2"/>
      <c r="E9" s="2"/>
      <c r="F9" s="2"/>
      <c r="G9" s="2"/>
      <c r="H9" s="2"/>
      <c r="I9" s="2"/>
      <c r="J9" s="2"/>
      <c r="K9" s="2"/>
      <c r="L9" s="8" t="s">
        <v>41</v>
      </c>
      <c r="M9" s="5"/>
      <c r="N9" s="5"/>
      <c r="O9" s="5"/>
      <c r="P9" s="5"/>
      <c r="Q9" s="5"/>
    </row>
    <row r="10" spans="1:17" ht="23.25">
      <c r="A10" s="2" t="s">
        <v>25</v>
      </c>
      <c r="B10" s="9">
        <f>B6/B9</f>
        <v>25</v>
      </c>
      <c r="C10" s="2"/>
      <c r="D10" s="2"/>
      <c r="E10" s="2"/>
      <c r="F10" s="2"/>
      <c r="G10" s="2"/>
      <c r="H10" s="2"/>
      <c r="I10" s="2"/>
      <c r="J10" s="2"/>
      <c r="K10" s="2"/>
      <c r="L10" s="8" t="s">
        <v>42</v>
      </c>
      <c r="M10" s="5"/>
      <c r="N10" s="5"/>
      <c r="O10" s="5"/>
      <c r="P10" s="5"/>
      <c r="Q10" s="5"/>
    </row>
    <row r="11" spans="1:17" ht="23.25">
      <c r="A11" s="2" t="s">
        <v>26</v>
      </c>
      <c r="B11" s="9">
        <f>B9*(E16-H16)/E16</f>
        <v>150</v>
      </c>
      <c r="L11" s="8" t="s">
        <v>43</v>
      </c>
      <c r="M11" s="5"/>
      <c r="N11" s="5"/>
      <c r="O11" s="5"/>
      <c r="P11" s="5"/>
      <c r="Q11" s="5"/>
    </row>
    <row r="12" spans="1:17" ht="23.25">
      <c r="A12" s="2" t="s">
        <v>16</v>
      </c>
      <c r="B12" s="13">
        <f>B11/2*B7</f>
        <v>1125</v>
      </c>
      <c r="L12" s="8" t="s">
        <v>44</v>
      </c>
      <c r="M12" s="5"/>
      <c r="N12" s="5"/>
      <c r="O12" s="5"/>
      <c r="P12" s="5"/>
      <c r="Q12" s="5"/>
    </row>
    <row r="13" spans="1:17" ht="23.25">
      <c r="A13" s="2" t="s">
        <v>27</v>
      </c>
      <c r="B13" s="13">
        <f>B10*B8</f>
        <v>1125</v>
      </c>
      <c r="L13" s="8" t="s">
        <v>45</v>
      </c>
      <c r="M13" s="5"/>
      <c r="N13" s="5"/>
      <c r="O13" s="5"/>
      <c r="P13" s="5"/>
      <c r="Q13" s="5"/>
    </row>
    <row r="14" spans="1:11" ht="23.25">
      <c r="A14" s="2" t="s">
        <v>38</v>
      </c>
      <c r="B14" s="13">
        <f>B5*B6</f>
        <v>525000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23.25">
      <c r="A15" s="2" t="s">
        <v>35</v>
      </c>
      <c r="B15" s="13">
        <f>SUM(B12:B14)</f>
        <v>527250</v>
      </c>
      <c r="C15" s="2"/>
      <c r="D15" s="2"/>
      <c r="E15" s="2"/>
      <c r="F15" s="2"/>
      <c r="G15" s="2"/>
      <c r="H15" s="2"/>
      <c r="I15" s="2"/>
      <c r="J15" s="2"/>
      <c r="K15" s="2"/>
    </row>
    <row r="16" spans="1:14" ht="23.25">
      <c r="A16" s="2" t="s">
        <v>2</v>
      </c>
      <c r="B16" s="14"/>
      <c r="C16" s="2"/>
      <c r="D16" s="2" t="s">
        <v>7</v>
      </c>
      <c r="E16" s="2">
        <v>400</v>
      </c>
      <c r="F16" s="2"/>
      <c r="G16" s="2" t="s">
        <v>8</v>
      </c>
      <c r="H16" s="2">
        <v>300</v>
      </c>
      <c r="I16" s="2"/>
      <c r="J16" s="2"/>
      <c r="K16" s="2"/>
      <c r="L16" s="8" t="s">
        <v>34</v>
      </c>
      <c r="N16" s="11">
        <v>0</v>
      </c>
    </row>
    <row r="17" spans="1:11" ht="23.25">
      <c r="A17" s="2" t="s">
        <v>0</v>
      </c>
      <c r="B17" s="13"/>
      <c r="C17" s="2"/>
      <c r="D17" s="2"/>
      <c r="E17" s="2"/>
      <c r="F17" s="2"/>
      <c r="G17" s="2"/>
      <c r="H17" s="2"/>
      <c r="I17" s="2"/>
      <c r="J17" s="2"/>
      <c r="K17" s="2"/>
    </row>
    <row r="18" spans="1:11" ht="23.25">
      <c r="A18" s="2" t="s">
        <v>3</v>
      </c>
      <c r="B18" s="13"/>
      <c r="C18" s="2"/>
      <c r="D18" s="2"/>
      <c r="E18" s="2"/>
      <c r="F18" s="2"/>
      <c r="G18" s="2"/>
      <c r="H18" s="2"/>
      <c r="I18" s="2"/>
      <c r="J18" s="2"/>
      <c r="K18" s="2"/>
    </row>
    <row r="19" spans="1:11" ht="23.25">
      <c r="A19" s="2" t="s">
        <v>4</v>
      </c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23.25">
      <c r="A20" s="3" t="s">
        <v>31</v>
      </c>
      <c r="B20" s="13">
        <f>SQRT(2*B6*B8/B7)</f>
        <v>300</v>
      </c>
      <c r="C20" s="2"/>
      <c r="D20" s="2"/>
      <c r="E20" s="2"/>
      <c r="F20" s="2"/>
      <c r="G20" s="2"/>
      <c r="H20" s="2"/>
      <c r="I20" s="2"/>
      <c r="J20" s="2"/>
      <c r="K20" s="2"/>
    </row>
    <row r="21" spans="1:18" ht="23.25">
      <c r="A21" s="3" t="s">
        <v>1</v>
      </c>
      <c r="B21" s="13">
        <f>B20/2*B7</f>
        <v>2250</v>
      </c>
      <c r="C21" s="2"/>
      <c r="D21" s="2"/>
      <c r="E21" s="2"/>
      <c r="F21" s="2"/>
      <c r="G21" s="2"/>
      <c r="H21" s="2"/>
      <c r="I21" s="2"/>
      <c r="J21" s="2"/>
      <c r="K21" s="2"/>
      <c r="O21">
        <v>240</v>
      </c>
      <c r="R21" t="s">
        <v>12</v>
      </c>
    </row>
    <row r="22" spans="1:18" ht="23.25">
      <c r="A22" s="3" t="s">
        <v>10</v>
      </c>
      <c r="B22" s="13">
        <f>B6/B20*B8</f>
        <v>2250</v>
      </c>
      <c r="C22" s="2"/>
      <c r="D22" s="2"/>
      <c r="E22" s="2"/>
      <c r="F22" s="2"/>
      <c r="G22" s="2"/>
      <c r="H22" s="2"/>
      <c r="I22" s="2"/>
      <c r="J22" s="2"/>
      <c r="K22" s="2"/>
      <c r="O22" t="s">
        <v>20</v>
      </c>
      <c r="P22" t="s">
        <v>18</v>
      </c>
      <c r="Q22" t="s">
        <v>19</v>
      </c>
      <c r="R22" t="s">
        <v>30</v>
      </c>
    </row>
    <row r="23" spans="1:16" ht="23.25">
      <c r="A23" s="3" t="s">
        <v>36</v>
      </c>
      <c r="B23" s="13">
        <f>B21+B22</f>
        <v>4500</v>
      </c>
      <c r="C23" s="2"/>
      <c r="D23" s="2"/>
      <c r="E23" s="2"/>
      <c r="F23" s="2"/>
      <c r="G23" s="2"/>
      <c r="H23" s="2"/>
      <c r="I23" s="2"/>
      <c r="J23" s="2"/>
      <c r="K23" s="2"/>
      <c r="N23" t="s">
        <v>33</v>
      </c>
      <c r="O23" t="s">
        <v>17</v>
      </c>
      <c r="P23" t="s">
        <v>2</v>
      </c>
    </row>
    <row r="24" spans="1:18" ht="23.25">
      <c r="A24" s="3" t="s">
        <v>32</v>
      </c>
      <c r="B24" s="10" t="s">
        <v>9</v>
      </c>
      <c r="C24" s="10" t="s">
        <v>1</v>
      </c>
      <c r="D24" s="10" t="s">
        <v>10</v>
      </c>
      <c r="E24" s="10" t="s">
        <v>11</v>
      </c>
      <c r="N24">
        <v>0</v>
      </c>
      <c r="O24">
        <v>0</v>
      </c>
      <c r="P24" s="7">
        <f>$B$11</f>
        <v>150</v>
      </c>
      <c r="Q24">
        <f aca="true" t="shared" si="0" ref="Q24:Q56">P24-$B$6/$O$21</f>
        <v>87.5</v>
      </c>
      <c r="R24">
        <f aca="true" t="shared" si="1" ref="R24:R56">IF(Q24&lt;$B$6/$O$21,$B$9,0)</f>
        <v>0</v>
      </c>
    </row>
    <row r="25" spans="2:18" ht="12.75">
      <c r="B25" s="1">
        <v>50</v>
      </c>
      <c r="C25" s="1">
        <f aca="true" t="shared" si="2" ref="C25:C56">B25*($E$16-$H$16)/$E$16*$B$7/2</f>
        <v>93.75</v>
      </c>
      <c r="D25" s="1">
        <f>$B$6/B25*$B$8</f>
        <v>13500</v>
      </c>
      <c r="E25" s="1">
        <f>SUM(C25:D25)</f>
        <v>13593.75</v>
      </c>
      <c r="O25">
        <f>O24+P24/$H$16</f>
        <v>0.5</v>
      </c>
      <c r="P25" s="7">
        <f>$N$16</f>
        <v>0</v>
      </c>
      <c r="Q25">
        <f t="shared" si="0"/>
        <v>-62.5</v>
      </c>
      <c r="R25">
        <f t="shared" si="1"/>
        <v>600</v>
      </c>
    </row>
    <row r="26" spans="2:18" ht="12.75">
      <c r="B26" s="1">
        <v>100</v>
      </c>
      <c r="C26" s="1">
        <f t="shared" si="2"/>
        <v>187.5</v>
      </c>
      <c r="D26" s="1">
        <f aca="true" t="shared" si="3" ref="D26:D57">$B$6/B27*$B$8</f>
        <v>4500</v>
      </c>
      <c r="E26" s="1">
        <f aca="true" t="shared" si="4" ref="E26:E74">SUM(C26:D26)</f>
        <v>4687.5</v>
      </c>
      <c r="N26">
        <v>1</v>
      </c>
      <c r="O26">
        <f>O25+P26/($E$16-$H$16)</f>
        <v>2</v>
      </c>
      <c r="P26" s="7">
        <f>$B$11</f>
        <v>150</v>
      </c>
      <c r="Q26">
        <f t="shared" si="0"/>
        <v>87.5</v>
      </c>
      <c r="R26">
        <f t="shared" si="1"/>
        <v>0</v>
      </c>
    </row>
    <row r="27" spans="2:18" ht="12.75">
      <c r="B27" s="1">
        <v>150</v>
      </c>
      <c r="C27" s="1">
        <f t="shared" si="2"/>
        <v>281.25</v>
      </c>
      <c r="D27" s="1">
        <f t="shared" si="3"/>
        <v>3375</v>
      </c>
      <c r="E27" s="1">
        <f t="shared" si="4"/>
        <v>3656.25</v>
      </c>
      <c r="O27">
        <f>O26+P26/$H$16</f>
        <v>2.5</v>
      </c>
      <c r="P27" s="7">
        <f>$N$16</f>
        <v>0</v>
      </c>
      <c r="Q27">
        <f t="shared" si="0"/>
        <v>-62.5</v>
      </c>
      <c r="R27">
        <f t="shared" si="1"/>
        <v>600</v>
      </c>
    </row>
    <row r="28" spans="2:18" ht="12.75">
      <c r="B28" s="1">
        <v>200</v>
      </c>
      <c r="C28" s="1">
        <f t="shared" si="2"/>
        <v>375</v>
      </c>
      <c r="D28" s="1">
        <f t="shared" si="3"/>
        <v>2700</v>
      </c>
      <c r="E28" s="1">
        <f t="shared" si="4"/>
        <v>3075</v>
      </c>
      <c r="N28">
        <v>2</v>
      </c>
      <c r="O28">
        <f>O27+P28/($E$16-$H$16)</f>
        <v>4</v>
      </c>
      <c r="P28" s="7">
        <f>$B$11</f>
        <v>150</v>
      </c>
      <c r="Q28">
        <f t="shared" si="0"/>
        <v>87.5</v>
      </c>
      <c r="R28">
        <f t="shared" si="1"/>
        <v>0</v>
      </c>
    </row>
    <row r="29" spans="2:18" ht="12.75">
      <c r="B29" s="1">
        <v>250</v>
      </c>
      <c r="C29" s="1">
        <f t="shared" si="2"/>
        <v>468.75</v>
      </c>
      <c r="D29" s="1">
        <f t="shared" si="3"/>
        <v>2250</v>
      </c>
      <c r="E29" s="1">
        <f t="shared" si="4"/>
        <v>2718.75</v>
      </c>
      <c r="O29">
        <f>O28+P28/$H$16</f>
        <v>4.5</v>
      </c>
      <c r="P29" s="7">
        <f>$N$16</f>
        <v>0</v>
      </c>
      <c r="Q29">
        <f t="shared" si="0"/>
        <v>-62.5</v>
      </c>
      <c r="R29">
        <f t="shared" si="1"/>
        <v>600</v>
      </c>
    </row>
    <row r="30" spans="2:18" ht="12.75">
      <c r="B30" s="1">
        <v>300</v>
      </c>
      <c r="C30" s="1">
        <f t="shared" si="2"/>
        <v>562.5</v>
      </c>
      <c r="D30" s="1">
        <f t="shared" si="3"/>
        <v>1928.5714285714284</v>
      </c>
      <c r="E30" s="1">
        <f t="shared" si="4"/>
        <v>2491.0714285714284</v>
      </c>
      <c r="O30">
        <f>O29+P30/($E$16-$H$16)</f>
        <v>6</v>
      </c>
      <c r="P30" s="7">
        <f>$B$11</f>
        <v>150</v>
      </c>
      <c r="Q30">
        <f t="shared" si="0"/>
        <v>87.5</v>
      </c>
      <c r="R30">
        <f t="shared" si="1"/>
        <v>0</v>
      </c>
    </row>
    <row r="31" spans="2:18" ht="12.75">
      <c r="B31" s="1">
        <v>350</v>
      </c>
      <c r="C31" s="1">
        <f t="shared" si="2"/>
        <v>656.25</v>
      </c>
      <c r="D31" s="1">
        <f t="shared" si="3"/>
        <v>1687.5</v>
      </c>
      <c r="E31" s="1">
        <f t="shared" si="4"/>
        <v>2343.75</v>
      </c>
      <c r="N31">
        <v>3</v>
      </c>
      <c r="O31">
        <f>O30+P30/$H$16</f>
        <v>6.5</v>
      </c>
      <c r="P31" s="7">
        <f>$N$16</f>
        <v>0</v>
      </c>
      <c r="Q31">
        <f t="shared" si="0"/>
        <v>-62.5</v>
      </c>
      <c r="R31">
        <f t="shared" si="1"/>
        <v>600</v>
      </c>
    </row>
    <row r="32" spans="2:18" ht="12.75">
      <c r="B32" s="1">
        <v>400</v>
      </c>
      <c r="C32" s="1">
        <f t="shared" si="2"/>
        <v>750</v>
      </c>
      <c r="D32" s="1">
        <f t="shared" si="3"/>
        <v>1500</v>
      </c>
      <c r="E32" s="1">
        <f t="shared" si="4"/>
        <v>2250</v>
      </c>
      <c r="O32">
        <f>O31+P32/($E$16-$H$16)</f>
        <v>8</v>
      </c>
      <c r="P32" s="7">
        <f>$B$11</f>
        <v>150</v>
      </c>
      <c r="Q32">
        <f t="shared" si="0"/>
        <v>87.5</v>
      </c>
      <c r="R32">
        <f t="shared" si="1"/>
        <v>0</v>
      </c>
    </row>
    <row r="33" spans="2:18" ht="12.75">
      <c r="B33" s="1">
        <v>450</v>
      </c>
      <c r="C33" s="1">
        <f t="shared" si="2"/>
        <v>843.75</v>
      </c>
      <c r="D33" s="1">
        <f t="shared" si="3"/>
        <v>1350</v>
      </c>
      <c r="E33" s="1">
        <f t="shared" si="4"/>
        <v>2193.75</v>
      </c>
      <c r="O33">
        <f>O32+P32/$H$16</f>
        <v>8.5</v>
      </c>
      <c r="P33" s="7">
        <f>$N$16</f>
        <v>0</v>
      </c>
      <c r="Q33">
        <f t="shared" si="0"/>
        <v>-62.5</v>
      </c>
      <c r="R33">
        <f t="shared" si="1"/>
        <v>600</v>
      </c>
    </row>
    <row r="34" spans="2:18" ht="12.75">
      <c r="B34" s="1">
        <v>500</v>
      </c>
      <c r="C34" s="1">
        <f t="shared" si="2"/>
        <v>937.5</v>
      </c>
      <c r="D34" s="1">
        <f t="shared" si="3"/>
        <v>1227.2727272727273</v>
      </c>
      <c r="E34" s="1">
        <f t="shared" si="4"/>
        <v>2164.772727272727</v>
      </c>
      <c r="O34">
        <f>O33+P34/($E$16-$H$16)</f>
        <v>10</v>
      </c>
      <c r="P34" s="7">
        <f>$B$11</f>
        <v>150</v>
      </c>
      <c r="Q34">
        <f t="shared" si="0"/>
        <v>87.5</v>
      </c>
      <c r="R34">
        <f t="shared" si="1"/>
        <v>0</v>
      </c>
    </row>
    <row r="35" spans="2:18" ht="12.75">
      <c r="B35" s="1">
        <v>550</v>
      </c>
      <c r="C35" s="1">
        <f t="shared" si="2"/>
        <v>1031.25</v>
      </c>
      <c r="D35" s="1">
        <f t="shared" si="3"/>
        <v>1125</v>
      </c>
      <c r="E35" s="1">
        <f t="shared" si="4"/>
        <v>2156.25</v>
      </c>
      <c r="O35">
        <f>O34+P34/$H$16</f>
        <v>10.5</v>
      </c>
      <c r="P35" s="7">
        <f>$N$16</f>
        <v>0</v>
      </c>
      <c r="Q35">
        <f t="shared" si="0"/>
        <v>-62.5</v>
      </c>
      <c r="R35">
        <f t="shared" si="1"/>
        <v>600</v>
      </c>
    </row>
    <row r="36" spans="2:18" ht="12.75">
      <c r="B36" s="1">
        <v>600</v>
      </c>
      <c r="C36" s="1">
        <f t="shared" si="2"/>
        <v>1125</v>
      </c>
      <c r="D36" s="1">
        <f t="shared" si="3"/>
        <v>1038.4615384615383</v>
      </c>
      <c r="E36" s="1">
        <f t="shared" si="4"/>
        <v>2163.461538461538</v>
      </c>
      <c r="O36">
        <f>O35+P36/($E$16-$H$16)</f>
        <v>12</v>
      </c>
      <c r="P36" s="7">
        <f>$B$11</f>
        <v>150</v>
      </c>
      <c r="Q36">
        <f t="shared" si="0"/>
        <v>87.5</v>
      </c>
      <c r="R36">
        <f t="shared" si="1"/>
        <v>0</v>
      </c>
    </row>
    <row r="37" spans="2:18" ht="12.75">
      <c r="B37" s="1">
        <v>650</v>
      </c>
      <c r="C37" s="1">
        <f t="shared" si="2"/>
        <v>1218.75</v>
      </c>
      <c r="D37" s="1">
        <f t="shared" si="3"/>
        <v>964.2857142857142</v>
      </c>
      <c r="E37" s="1">
        <f t="shared" si="4"/>
        <v>2183.035714285714</v>
      </c>
      <c r="O37">
        <f>O36+P36/$H$16</f>
        <v>12.5</v>
      </c>
      <c r="P37" s="7">
        <f>$N$16</f>
        <v>0</v>
      </c>
      <c r="Q37">
        <f t="shared" si="0"/>
        <v>-62.5</v>
      </c>
      <c r="R37">
        <f t="shared" si="1"/>
        <v>600</v>
      </c>
    </row>
    <row r="38" spans="2:18" ht="12.75">
      <c r="B38" s="1">
        <v>700</v>
      </c>
      <c r="C38" s="1">
        <f t="shared" si="2"/>
        <v>1312.5</v>
      </c>
      <c r="D38" s="1">
        <f t="shared" si="3"/>
        <v>900</v>
      </c>
      <c r="E38" s="1">
        <f t="shared" si="4"/>
        <v>2212.5</v>
      </c>
      <c r="O38">
        <f>O37+P38/($E$16-$H$16)</f>
        <v>14</v>
      </c>
      <c r="P38" s="7">
        <f>$B$11</f>
        <v>150</v>
      </c>
      <c r="Q38">
        <f t="shared" si="0"/>
        <v>87.5</v>
      </c>
      <c r="R38">
        <f t="shared" si="1"/>
        <v>0</v>
      </c>
    </row>
    <row r="39" spans="2:18" ht="12.75">
      <c r="B39" s="1">
        <v>750</v>
      </c>
      <c r="C39" s="1">
        <f t="shared" si="2"/>
        <v>1406.25</v>
      </c>
      <c r="D39" s="1">
        <f t="shared" si="3"/>
        <v>843.75</v>
      </c>
      <c r="E39" s="1">
        <f t="shared" si="4"/>
        <v>2250</v>
      </c>
      <c r="O39">
        <f>O38+P38/$H$16</f>
        <v>14.5</v>
      </c>
      <c r="P39" s="7">
        <f>$N$16</f>
        <v>0</v>
      </c>
      <c r="Q39">
        <f t="shared" si="0"/>
        <v>-62.5</v>
      </c>
      <c r="R39">
        <f t="shared" si="1"/>
        <v>600</v>
      </c>
    </row>
    <row r="40" spans="2:18" ht="12.75">
      <c r="B40" s="1">
        <v>800</v>
      </c>
      <c r="C40" s="1">
        <f t="shared" si="2"/>
        <v>1500</v>
      </c>
      <c r="D40" s="1">
        <f t="shared" si="3"/>
        <v>794.1176470588235</v>
      </c>
      <c r="E40" s="1">
        <f t="shared" si="4"/>
        <v>2294.1176470588234</v>
      </c>
      <c r="O40">
        <f>O39+P40/($E$16-$H$16)</f>
        <v>16</v>
      </c>
      <c r="P40" s="7">
        <f>$B$11</f>
        <v>150</v>
      </c>
      <c r="Q40">
        <f t="shared" si="0"/>
        <v>87.5</v>
      </c>
      <c r="R40">
        <f t="shared" si="1"/>
        <v>0</v>
      </c>
    </row>
    <row r="41" spans="2:18" ht="12.75">
      <c r="B41" s="1">
        <v>850</v>
      </c>
      <c r="C41" s="1">
        <f t="shared" si="2"/>
        <v>1593.75</v>
      </c>
      <c r="D41" s="1">
        <f t="shared" si="3"/>
        <v>750</v>
      </c>
      <c r="E41" s="1">
        <f t="shared" si="4"/>
        <v>2343.75</v>
      </c>
      <c r="O41">
        <f>O40+P40/$H$16</f>
        <v>16.5</v>
      </c>
      <c r="P41" s="7">
        <f>$N$16</f>
        <v>0</v>
      </c>
      <c r="Q41">
        <f t="shared" si="0"/>
        <v>-62.5</v>
      </c>
      <c r="R41">
        <f t="shared" si="1"/>
        <v>600</v>
      </c>
    </row>
    <row r="42" spans="2:18" ht="12.75">
      <c r="B42" s="1">
        <v>900</v>
      </c>
      <c r="C42" s="1">
        <f t="shared" si="2"/>
        <v>1687.5</v>
      </c>
      <c r="D42" s="1">
        <f t="shared" si="3"/>
        <v>710.5263157894736</v>
      </c>
      <c r="E42" s="1">
        <f t="shared" si="4"/>
        <v>2398.0263157894738</v>
      </c>
      <c r="O42">
        <f>O41+P42/($E$16-$H$16)</f>
        <v>18</v>
      </c>
      <c r="P42" s="7">
        <f>$B$11</f>
        <v>150</v>
      </c>
      <c r="Q42">
        <f t="shared" si="0"/>
        <v>87.5</v>
      </c>
      <c r="R42">
        <f t="shared" si="1"/>
        <v>0</v>
      </c>
    </row>
    <row r="43" spans="2:18" ht="12.75">
      <c r="B43" s="1">
        <v>950</v>
      </c>
      <c r="C43" s="1">
        <f t="shared" si="2"/>
        <v>1781.25</v>
      </c>
      <c r="D43" s="1">
        <f t="shared" si="3"/>
        <v>675</v>
      </c>
      <c r="E43" s="1">
        <f t="shared" si="4"/>
        <v>2456.25</v>
      </c>
      <c r="O43">
        <f>O42+P42/$H$16</f>
        <v>18.5</v>
      </c>
      <c r="P43" s="7">
        <f>$N$16</f>
        <v>0</v>
      </c>
      <c r="Q43">
        <f t="shared" si="0"/>
        <v>-62.5</v>
      </c>
      <c r="R43">
        <f t="shared" si="1"/>
        <v>600</v>
      </c>
    </row>
    <row r="44" spans="2:18" ht="12.75">
      <c r="B44" s="1">
        <v>1000</v>
      </c>
      <c r="C44" s="1">
        <f t="shared" si="2"/>
        <v>1875</v>
      </c>
      <c r="D44" s="1">
        <f t="shared" si="3"/>
        <v>642.8571428571429</v>
      </c>
      <c r="E44" s="1">
        <f t="shared" si="4"/>
        <v>2517.857142857143</v>
      </c>
      <c r="O44">
        <f>O43+P44/($E$16-$H$16)</f>
        <v>20</v>
      </c>
      <c r="P44" s="7">
        <f>$B$11</f>
        <v>150</v>
      </c>
      <c r="Q44">
        <f t="shared" si="0"/>
        <v>87.5</v>
      </c>
      <c r="R44">
        <f t="shared" si="1"/>
        <v>0</v>
      </c>
    </row>
    <row r="45" spans="2:18" ht="12.75">
      <c r="B45" s="1">
        <v>1050</v>
      </c>
      <c r="C45" s="1">
        <f t="shared" si="2"/>
        <v>1968.75</v>
      </c>
      <c r="D45" s="1">
        <f t="shared" si="3"/>
        <v>613.6363636363636</v>
      </c>
      <c r="E45" s="1">
        <f t="shared" si="4"/>
        <v>2582.3863636363635</v>
      </c>
      <c r="O45">
        <f>O44+P44/$H$16</f>
        <v>20.5</v>
      </c>
      <c r="P45" s="7">
        <f>$N$16</f>
        <v>0</v>
      </c>
      <c r="Q45">
        <f t="shared" si="0"/>
        <v>-62.5</v>
      </c>
      <c r="R45">
        <f t="shared" si="1"/>
        <v>600</v>
      </c>
    </row>
    <row r="46" spans="2:18" ht="12.75">
      <c r="B46" s="1">
        <v>1100</v>
      </c>
      <c r="C46" s="1">
        <f t="shared" si="2"/>
        <v>2062.5</v>
      </c>
      <c r="D46" s="1">
        <f t="shared" si="3"/>
        <v>586.9565217391304</v>
      </c>
      <c r="E46" s="1">
        <f t="shared" si="4"/>
        <v>2649.4565217391305</v>
      </c>
      <c r="O46">
        <f>O45+P46/($E$16-$H$16)</f>
        <v>22</v>
      </c>
      <c r="P46" s="7">
        <f>$B$11</f>
        <v>150</v>
      </c>
      <c r="Q46">
        <f t="shared" si="0"/>
        <v>87.5</v>
      </c>
      <c r="R46">
        <f t="shared" si="1"/>
        <v>0</v>
      </c>
    </row>
    <row r="47" spans="2:18" ht="12.75">
      <c r="B47" s="1">
        <v>1150</v>
      </c>
      <c r="C47" s="1">
        <f t="shared" si="2"/>
        <v>2156.25</v>
      </c>
      <c r="D47" s="1">
        <f t="shared" si="3"/>
        <v>562.5</v>
      </c>
      <c r="E47" s="1">
        <f t="shared" si="4"/>
        <v>2718.75</v>
      </c>
      <c r="O47">
        <f>O46+P46/$H$16</f>
        <v>22.5</v>
      </c>
      <c r="P47" s="7">
        <f>$N$16</f>
        <v>0</v>
      </c>
      <c r="Q47">
        <f t="shared" si="0"/>
        <v>-62.5</v>
      </c>
      <c r="R47">
        <f t="shared" si="1"/>
        <v>600</v>
      </c>
    </row>
    <row r="48" spans="2:18" ht="12.75">
      <c r="B48" s="1">
        <v>1200</v>
      </c>
      <c r="C48" s="1">
        <f t="shared" si="2"/>
        <v>2250</v>
      </c>
      <c r="D48" s="1">
        <f t="shared" si="3"/>
        <v>540</v>
      </c>
      <c r="E48" s="1">
        <f t="shared" si="4"/>
        <v>2790</v>
      </c>
      <c r="O48">
        <f>O47+P48/($E$16-$H$16)</f>
        <v>24</v>
      </c>
      <c r="P48" s="7">
        <f>$B$11</f>
        <v>150</v>
      </c>
      <c r="Q48">
        <f t="shared" si="0"/>
        <v>87.5</v>
      </c>
      <c r="R48">
        <f t="shared" si="1"/>
        <v>0</v>
      </c>
    </row>
    <row r="49" spans="2:18" ht="12.75">
      <c r="B49" s="1">
        <v>1250</v>
      </c>
      <c r="C49" s="1">
        <f t="shared" si="2"/>
        <v>2343.75</v>
      </c>
      <c r="D49" s="1">
        <f t="shared" si="3"/>
        <v>519.2307692307692</v>
      </c>
      <c r="E49" s="1">
        <f t="shared" si="4"/>
        <v>2862.980769230769</v>
      </c>
      <c r="O49">
        <f>O48+P48/$H$16</f>
        <v>24.5</v>
      </c>
      <c r="P49" s="7">
        <f>$N$16</f>
        <v>0</v>
      </c>
      <c r="Q49">
        <f t="shared" si="0"/>
        <v>-62.5</v>
      </c>
      <c r="R49">
        <f t="shared" si="1"/>
        <v>600</v>
      </c>
    </row>
    <row r="50" spans="2:18" ht="12.75">
      <c r="B50" s="1">
        <v>1300</v>
      </c>
      <c r="C50" s="1">
        <f t="shared" si="2"/>
        <v>2437.5</v>
      </c>
      <c r="D50" s="1">
        <f t="shared" si="3"/>
        <v>500</v>
      </c>
      <c r="E50" s="1">
        <f t="shared" si="4"/>
        <v>2937.5</v>
      </c>
      <c r="O50">
        <f>O49+P50/($E$16-$H$16)</f>
        <v>26</v>
      </c>
      <c r="P50" s="7">
        <f>$B$11</f>
        <v>150</v>
      </c>
      <c r="Q50">
        <f t="shared" si="0"/>
        <v>87.5</v>
      </c>
      <c r="R50">
        <f t="shared" si="1"/>
        <v>0</v>
      </c>
    </row>
    <row r="51" spans="2:18" ht="12.75">
      <c r="B51" s="1">
        <v>1350</v>
      </c>
      <c r="C51" s="1">
        <f t="shared" si="2"/>
        <v>2531.25</v>
      </c>
      <c r="D51" s="1">
        <f t="shared" si="3"/>
        <v>482.1428571428571</v>
      </c>
      <c r="E51" s="1">
        <f t="shared" si="4"/>
        <v>3013.392857142857</v>
      </c>
      <c r="O51">
        <f>O50+P50/$H$16</f>
        <v>26.5</v>
      </c>
      <c r="P51" s="7">
        <f>$N$16</f>
        <v>0</v>
      </c>
      <c r="Q51">
        <f t="shared" si="0"/>
        <v>-62.5</v>
      </c>
      <c r="R51">
        <f t="shared" si="1"/>
        <v>600</v>
      </c>
    </row>
    <row r="52" spans="2:18" ht="12.75">
      <c r="B52" s="1">
        <v>1400</v>
      </c>
      <c r="C52" s="1">
        <f t="shared" si="2"/>
        <v>2625</v>
      </c>
      <c r="D52" s="1">
        <f t="shared" si="3"/>
        <v>465.51724137931035</v>
      </c>
      <c r="E52" s="1">
        <f t="shared" si="4"/>
        <v>3090.5172413793102</v>
      </c>
      <c r="O52">
        <f>O51+P52/($E$16-$H$16)</f>
        <v>28</v>
      </c>
      <c r="P52" s="7">
        <f>$B$11</f>
        <v>150</v>
      </c>
      <c r="Q52">
        <f t="shared" si="0"/>
        <v>87.5</v>
      </c>
      <c r="R52">
        <f t="shared" si="1"/>
        <v>0</v>
      </c>
    </row>
    <row r="53" spans="2:18" ht="12.75">
      <c r="B53" s="1">
        <v>1450</v>
      </c>
      <c r="C53" s="1">
        <f t="shared" si="2"/>
        <v>2718.75</v>
      </c>
      <c r="D53" s="1">
        <f t="shared" si="3"/>
        <v>450</v>
      </c>
      <c r="E53" s="1">
        <f t="shared" si="4"/>
        <v>3168.75</v>
      </c>
      <c r="O53">
        <f>O52+P52/$H$16</f>
        <v>28.5</v>
      </c>
      <c r="P53" s="7">
        <f>$N$16</f>
        <v>0</v>
      </c>
      <c r="Q53">
        <f t="shared" si="0"/>
        <v>-62.5</v>
      </c>
      <c r="R53">
        <f t="shared" si="1"/>
        <v>600</v>
      </c>
    </row>
    <row r="54" spans="2:18" ht="12.75">
      <c r="B54" s="1">
        <v>1500</v>
      </c>
      <c r="C54" s="1">
        <f t="shared" si="2"/>
        <v>2812.5</v>
      </c>
      <c r="D54" s="1">
        <f t="shared" si="3"/>
        <v>435.48387096774195</v>
      </c>
      <c r="E54" s="1">
        <f t="shared" si="4"/>
        <v>3247.983870967742</v>
      </c>
      <c r="O54">
        <f>O53+P54/($E$16-$H$16)</f>
        <v>30</v>
      </c>
      <c r="P54" s="7">
        <f>$B$11</f>
        <v>150</v>
      </c>
      <c r="Q54">
        <f t="shared" si="0"/>
        <v>87.5</v>
      </c>
      <c r="R54">
        <f t="shared" si="1"/>
        <v>0</v>
      </c>
    </row>
    <row r="55" spans="2:18" ht="12.75">
      <c r="B55" s="1">
        <v>1550</v>
      </c>
      <c r="C55" s="1">
        <f t="shared" si="2"/>
        <v>2906.25</v>
      </c>
      <c r="D55" s="1">
        <f t="shared" si="3"/>
        <v>421.875</v>
      </c>
      <c r="E55" s="1">
        <f t="shared" si="4"/>
        <v>3328.125</v>
      </c>
      <c r="O55">
        <f>O54+P54/$H$16</f>
        <v>30.5</v>
      </c>
      <c r="P55" s="7">
        <f>$N$16</f>
        <v>0</v>
      </c>
      <c r="Q55">
        <f t="shared" si="0"/>
        <v>-62.5</v>
      </c>
      <c r="R55">
        <f t="shared" si="1"/>
        <v>600</v>
      </c>
    </row>
    <row r="56" spans="2:18" ht="12.75">
      <c r="B56" s="1">
        <v>1600</v>
      </c>
      <c r="C56" s="1">
        <f t="shared" si="2"/>
        <v>3000</v>
      </c>
      <c r="D56" s="1">
        <f t="shared" si="3"/>
        <v>409.0909090909091</v>
      </c>
      <c r="E56" s="1">
        <f t="shared" si="4"/>
        <v>3409.090909090909</v>
      </c>
      <c r="O56">
        <f>O55+P56/($E$16-$H$16)</f>
        <v>32</v>
      </c>
      <c r="P56" s="7">
        <f>$B$11</f>
        <v>150</v>
      </c>
      <c r="Q56">
        <f t="shared" si="0"/>
        <v>87.5</v>
      </c>
      <c r="R56">
        <f t="shared" si="1"/>
        <v>0</v>
      </c>
    </row>
    <row r="57" spans="2:16" ht="12.75">
      <c r="B57" s="1">
        <v>1650</v>
      </c>
      <c r="C57" s="1">
        <f aca="true" t="shared" si="5" ref="C57:C88">B57*($E$16-$H$16)/$E$16*$B$7/2</f>
        <v>3093.75</v>
      </c>
      <c r="D57" s="1">
        <f t="shared" si="3"/>
        <v>397.05882352941177</v>
      </c>
      <c r="E57" s="1">
        <f t="shared" si="4"/>
        <v>3490.8088235294117</v>
      </c>
      <c r="P57" s="7"/>
    </row>
    <row r="58" spans="2:16" ht="12.75">
      <c r="B58" s="1">
        <v>1700</v>
      </c>
      <c r="C58" s="1">
        <f t="shared" si="5"/>
        <v>3187.5</v>
      </c>
      <c r="D58" s="1">
        <f aca="true" t="shared" si="6" ref="D58:D74">$B$6/B59*$B$8</f>
        <v>385.7142857142857</v>
      </c>
      <c r="E58" s="1">
        <f t="shared" si="4"/>
        <v>3573.214285714286</v>
      </c>
      <c r="P58" s="7"/>
    </row>
    <row r="59" spans="2:16" ht="12.75">
      <c r="B59" s="1">
        <v>1750</v>
      </c>
      <c r="C59" s="1">
        <f t="shared" si="5"/>
        <v>3281.25</v>
      </c>
      <c r="D59" s="1">
        <f t="shared" si="6"/>
        <v>375</v>
      </c>
      <c r="E59" s="1">
        <f t="shared" si="4"/>
        <v>3656.25</v>
      </c>
      <c r="P59" s="7"/>
    </row>
    <row r="60" spans="2:16" ht="12.75">
      <c r="B60" s="1">
        <v>1800</v>
      </c>
      <c r="C60" s="1">
        <f t="shared" si="5"/>
        <v>3375</v>
      </c>
      <c r="D60" s="1">
        <f t="shared" si="6"/>
        <v>364.8648648648649</v>
      </c>
      <c r="E60" s="1">
        <f t="shared" si="4"/>
        <v>3739.864864864865</v>
      </c>
      <c r="P60" s="7"/>
    </row>
    <row r="61" spans="2:16" ht="12.75">
      <c r="B61" s="1">
        <v>1850</v>
      </c>
      <c r="C61" s="1">
        <f t="shared" si="5"/>
        <v>3468.75</v>
      </c>
      <c r="D61" s="1">
        <f t="shared" si="6"/>
        <v>355.2631578947368</v>
      </c>
      <c r="E61" s="1">
        <f t="shared" si="4"/>
        <v>3824.0131578947367</v>
      </c>
      <c r="P61" s="7"/>
    </row>
    <row r="62" spans="2:16" ht="12.75">
      <c r="B62" s="1">
        <v>1900</v>
      </c>
      <c r="C62" s="1">
        <f t="shared" si="5"/>
        <v>3562.5</v>
      </c>
      <c r="D62" s="1">
        <f t="shared" si="6"/>
        <v>346.1538461538462</v>
      </c>
      <c r="E62" s="1">
        <f t="shared" si="4"/>
        <v>3908.653846153846</v>
      </c>
      <c r="P62" s="7"/>
    </row>
    <row r="63" spans="2:16" ht="12.75">
      <c r="B63" s="1">
        <v>1950</v>
      </c>
      <c r="C63" s="1">
        <f t="shared" si="5"/>
        <v>3656.25</v>
      </c>
      <c r="D63" s="1">
        <f t="shared" si="6"/>
        <v>337.5</v>
      </c>
      <c r="E63" s="1">
        <f t="shared" si="4"/>
        <v>3993.75</v>
      </c>
      <c r="P63" s="7"/>
    </row>
    <row r="64" spans="2:16" ht="12.75">
      <c r="B64" s="1">
        <v>2000</v>
      </c>
      <c r="C64" s="1">
        <f t="shared" si="5"/>
        <v>3750</v>
      </c>
      <c r="D64" s="1">
        <f t="shared" si="6"/>
        <v>329.26829268292687</v>
      </c>
      <c r="E64" s="1">
        <f t="shared" si="4"/>
        <v>4079.268292682927</v>
      </c>
      <c r="P64" s="7"/>
    </row>
    <row r="65" spans="2:16" ht="12.75">
      <c r="B65" s="1">
        <v>2050</v>
      </c>
      <c r="C65" s="1">
        <f t="shared" si="5"/>
        <v>3843.75</v>
      </c>
      <c r="D65" s="1">
        <f t="shared" si="6"/>
        <v>321.42857142857144</v>
      </c>
      <c r="E65" s="1">
        <f t="shared" si="4"/>
        <v>4165.178571428572</v>
      </c>
      <c r="P65" s="7"/>
    </row>
    <row r="66" spans="2:16" ht="12.75">
      <c r="B66" s="1">
        <v>2100</v>
      </c>
      <c r="C66" s="1">
        <f t="shared" si="5"/>
        <v>3937.5</v>
      </c>
      <c r="D66" s="1">
        <f t="shared" si="6"/>
        <v>313.95348837209303</v>
      </c>
      <c r="E66" s="1">
        <f t="shared" si="4"/>
        <v>4251.4534883720935</v>
      </c>
      <c r="P66" s="7"/>
    </row>
    <row r="67" spans="2:16" ht="12.75">
      <c r="B67" s="1">
        <v>2150</v>
      </c>
      <c r="C67" s="1">
        <f t="shared" si="5"/>
        <v>4031.25</v>
      </c>
      <c r="D67" s="1">
        <f t="shared" si="6"/>
        <v>306.8181818181818</v>
      </c>
      <c r="E67" s="1">
        <f t="shared" si="4"/>
        <v>4338.068181818182</v>
      </c>
      <c r="P67" s="7"/>
    </row>
    <row r="68" spans="2:16" ht="12.75">
      <c r="B68" s="1">
        <v>2200</v>
      </c>
      <c r="C68" s="1">
        <f t="shared" si="5"/>
        <v>4125</v>
      </c>
      <c r="D68" s="1">
        <f t="shared" si="6"/>
        <v>300</v>
      </c>
      <c r="E68" s="1">
        <f t="shared" si="4"/>
        <v>4425</v>
      </c>
      <c r="P68" s="7"/>
    </row>
    <row r="69" spans="2:16" ht="12.75">
      <c r="B69" s="1">
        <v>2250</v>
      </c>
      <c r="C69" s="1">
        <f t="shared" si="5"/>
        <v>4218.75</v>
      </c>
      <c r="D69" s="1">
        <f t="shared" si="6"/>
        <v>293.4782608695652</v>
      </c>
      <c r="E69" s="1">
        <f t="shared" si="4"/>
        <v>4512.228260869565</v>
      </c>
      <c r="P69" s="7"/>
    </row>
    <row r="70" spans="2:16" ht="12.75">
      <c r="B70" s="1">
        <v>2300</v>
      </c>
      <c r="C70" s="1">
        <f t="shared" si="5"/>
        <v>4312.5</v>
      </c>
      <c r="D70" s="1">
        <f t="shared" si="6"/>
        <v>287.2340425531915</v>
      </c>
      <c r="E70" s="1">
        <f t="shared" si="4"/>
        <v>4599.734042553191</v>
      </c>
      <c r="P70" s="7"/>
    </row>
    <row r="71" spans="2:16" ht="12.75">
      <c r="B71" s="1">
        <v>2350</v>
      </c>
      <c r="C71" s="1">
        <f t="shared" si="5"/>
        <v>4406.25</v>
      </c>
      <c r="D71" s="1">
        <f t="shared" si="6"/>
        <v>281.25</v>
      </c>
      <c r="E71" s="1">
        <f t="shared" si="4"/>
        <v>4687.5</v>
      </c>
      <c r="P71" s="7"/>
    </row>
    <row r="72" spans="2:16" ht="12.75">
      <c r="B72" s="1">
        <v>2400</v>
      </c>
      <c r="C72" s="1">
        <f t="shared" si="5"/>
        <v>4500</v>
      </c>
      <c r="D72" s="1">
        <f t="shared" si="6"/>
        <v>275.51020408163265</v>
      </c>
      <c r="E72" s="1">
        <f t="shared" si="4"/>
        <v>4775.510204081633</v>
      </c>
      <c r="P72" s="7"/>
    </row>
    <row r="73" spans="2:16" ht="12.75">
      <c r="B73" s="1">
        <v>2450</v>
      </c>
      <c r="C73" s="1">
        <f t="shared" si="5"/>
        <v>4593.75</v>
      </c>
      <c r="D73" s="1">
        <f t="shared" si="6"/>
        <v>270</v>
      </c>
      <c r="E73" s="1">
        <f t="shared" si="4"/>
        <v>4863.75</v>
      </c>
      <c r="P73" s="7"/>
    </row>
    <row r="74" spans="2:16" ht="12.75">
      <c r="B74" s="1">
        <v>2500</v>
      </c>
      <c r="C74" s="1">
        <f t="shared" si="5"/>
        <v>4687.5</v>
      </c>
      <c r="D74" s="1">
        <f t="shared" si="6"/>
        <v>264.7058823529412</v>
      </c>
      <c r="E74" s="1">
        <f t="shared" si="4"/>
        <v>4952.205882352941</v>
      </c>
      <c r="P74" s="7"/>
    </row>
    <row r="75" spans="2:16" ht="12.75">
      <c r="B75" s="1">
        <v>2550</v>
      </c>
      <c r="C75" s="1">
        <f t="shared" si="5"/>
        <v>4781.25</v>
      </c>
      <c r="D75" s="1">
        <f aca="true" t="shared" si="7" ref="D75:D104">$B$6/B76*$B$8</f>
        <v>259.6153846153846</v>
      </c>
      <c r="E75" s="1">
        <f aca="true" t="shared" si="8" ref="E75:E104">SUM(C75:D75)</f>
        <v>5040.865384615385</v>
      </c>
      <c r="P75" s="7"/>
    </row>
    <row r="76" spans="2:16" ht="12.75">
      <c r="B76" s="1">
        <v>2600</v>
      </c>
      <c r="C76" s="1">
        <f t="shared" si="5"/>
        <v>4875</v>
      </c>
      <c r="D76" s="1">
        <f t="shared" si="7"/>
        <v>254.71698113207546</v>
      </c>
      <c r="E76" s="1">
        <f t="shared" si="8"/>
        <v>5129.7169811320755</v>
      </c>
      <c r="P76" s="7"/>
    </row>
    <row r="77" spans="2:16" ht="12.75">
      <c r="B77" s="1">
        <v>2650</v>
      </c>
      <c r="C77" s="1">
        <f t="shared" si="5"/>
        <v>4968.75</v>
      </c>
      <c r="D77" s="1">
        <f t="shared" si="7"/>
        <v>250</v>
      </c>
      <c r="E77" s="1">
        <f t="shared" si="8"/>
        <v>5218.75</v>
      </c>
      <c r="P77" s="7"/>
    </row>
    <row r="78" spans="2:16" ht="12.75">
      <c r="B78" s="1">
        <v>2700</v>
      </c>
      <c r="C78" s="1">
        <f t="shared" si="5"/>
        <v>5062.5</v>
      </c>
      <c r="D78" s="1">
        <f t="shared" si="7"/>
        <v>245.45454545454544</v>
      </c>
      <c r="E78" s="1">
        <f t="shared" si="8"/>
        <v>5307.954545454545</v>
      </c>
      <c r="P78" s="7"/>
    </row>
    <row r="79" spans="2:16" ht="12.75">
      <c r="B79" s="1">
        <v>2750</v>
      </c>
      <c r="C79" s="1">
        <f t="shared" si="5"/>
        <v>5156.25</v>
      </c>
      <c r="D79" s="1">
        <f t="shared" si="7"/>
        <v>241.07142857142856</v>
      </c>
      <c r="E79" s="1">
        <f t="shared" si="8"/>
        <v>5397.321428571428</v>
      </c>
      <c r="P79" s="7"/>
    </row>
    <row r="80" spans="2:16" ht="12.75">
      <c r="B80" s="1">
        <v>2800</v>
      </c>
      <c r="C80" s="1">
        <f t="shared" si="5"/>
        <v>5250</v>
      </c>
      <c r="D80" s="1">
        <f t="shared" si="7"/>
        <v>236.84210526315792</v>
      </c>
      <c r="E80" s="1">
        <f t="shared" si="8"/>
        <v>5486.842105263158</v>
      </c>
      <c r="P80" s="7"/>
    </row>
    <row r="81" spans="2:16" ht="12.75">
      <c r="B81" s="1">
        <v>2850</v>
      </c>
      <c r="C81" s="1">
        <f t="shared" si="5"/>
        <v>5343.75</v>
      </c>
      <c r="D81" s="1">
        <f t="shared" si="7"/>
        <v>232.75862068965517</v>
      </c>
      <c r="E81" s="1">
        <f t="shared" si="8"/>
        <v>5576.508620689655</v>
      </c>
      <c r="P81" s="7"/>
    </row>
    <row r="82" spans="2:16" ht="12.75">
      <c r="B82" s="1">
        <v>2900</v>
      </c>
      <c r="C82" s="1">
        <f t="shared" si="5"/>
        <v>5437.5</v>
      </c>
      <c r="D82" s="1">
        <f t="shared" si="7"/>
        <v>228.81355932203388</v>
      </c>
      <c r="E82" s="1">
        <f t="shared" si="8"/>
        <v>5666.313559322034</v>
      </c>
      <c r="P82" s="7"/>
    </row>
    <row r="83" spans="2:16" ht="12.75">
      <c r="B83" s="1">
        <v>2950</v>
      </c>
      <c r="C83" s="1">
        <f t="shared" si="5"/>
        <v>5531.25</v>
      </c>
      <c r="D83" s="1">
        <f t="shared" si="7"/>
        <v>225</v>
      </c>
      <c r="E83" s="1">
        <f t="shared" si="8"/>
        <v>5756.25</v>
      </c>
      <c r="P83" s="7"/>
    </row>
    <row r="84" spans="2:16" ht="12.75">
      <c r="B84" s="1">
        <v>3000</v>
      </c>
      <c r="C84" s="1">
        <f t="shared" si="5"/>
        <v>5625</v>
      </c>
      <c r="D84" s="1">
        <f t="shared" si="7"/>
        <v>221.31147540983608</v>
      </c>
      <c r="E84" s="1">
        <f t="shared" si="8"/>
        <v>5846.311475409836</v>
      </c>
      <c r="P84" s="7"/>
    </row>
    <row r="85" spans="2:16" ht="12.75">
      <c r="B85" s="1">
        <v>3050</v>
      </c>
      <c r="C85" s="1">
        <f t="shared" si="5"/>
        <v>5718.75</v>
      </c>
      <c r="D85" s="1">
        <f t="shared" si="7"/>
        <v>217.74193548387098</v>
      </c>
      <c r="E85" s="1">
        <f t="shared" si="8"/>
        <v>5936.491935483871</v>
      </c>
      <c r="P85" s="7"/>
    </row>
    <row r="86" spans="2:16" ht="12.75">
      <c r="B86" s="1">
        <v>3100</v>
      </c>
      <c r="C86" s="1">
        <f t="shared" si="5"/>
        <v>5812.5</v>
      </c>
      <c r="D86" s="1">
        <f t="shared" si="7"/>
        <v>214.28571428571428</v>
      </c>
      <c r="E86" s="1">
        <f t="shared" si="8"/>
        <v>6026.785714285715</v>
      </c>
      <c r="P86" s="7"/>
    </row>
    <row r="87" spans="2:16" ht="12.75">
      <c r="B87" s="1">
        <v>3150</v>
      </c>
      <c r="C87" s="1">
        <f t="shared" si="5"/>
        <v>5906.25</v>
      </c>
      <c r="D87" s="1">
        <f t="shared" si="7"/>
        <v>210.9375</v>
      </c>
      <c r="E87" s="1">
        <f t="shared" si="8"/>
        <v>6117.1875</v>
      </c>
      <c r="P87" s="7"/>
    </row>
    <row r="88" spans="2:16" ht="12.75">
      <c r="B88" s="1">
        <v>3200</v>
      </c>
      <c r="C88" s="1">
        <f t="shared" si="5"/>
        <v>6000</v>
      </c>
      <c r="D88" s="1">
        <f t="shared" si="7"/>
        <v>207.69230769230768</v>
      </c>
      <c r="E88" s="1">
        <f t="shared" si="8"/>
        <v>6207.692307692308</v>
      </c>
      <c r="P88" s="7"/>
    </row>
    <row r="89" spans="2:16" ht="12.75">
      <c r="B89" s="1">
        <v>3250</v>
      </c>
      <c r="C89" s="1">
        <f aca="true" t="shared" si="9" ref="C89:C120">B89*($E$16-$H$16)/$E$16*$B$7/2</f>
        <v>6093.75</v>
      </c>
      <c r="D89" s="1">
        <f t="shared" si="7"/>
        <v>204.54545454545456</v>
      </c>
      <c r="E89" s="1">
        <f t="shared" si="8"/>
        <v>6298.295454545455</v>
      </c>
      <c r="P89" s="7"/>
    </row>
    <row r="90" spans="2:16" ht="12.75">
      <c r="B90" s="1">
        <v>3300</v>
      </c>
      <c r="C90" s="1">
        <f t="shared" si="9"/>
        <v>6187.5</v>
      </c>
      <c r="D90" s="1">
        <f t="shared" si="7"/>
        <v>201.49253731343282</v>
      </c>
      <c r="E90" s="1">
        <f t="shared" si="8"/>
        <v>6388.992537313433</v>
      </c>
      <c r="P90" s="7"/>
    </row>
    <row r="91" spans="2:16" ht="12.75">
      <c r="B91" s="1">
        <v>3350</v>
      </c>
      <c r="C91" s="1">
        <f t="shared" si="9"/>
        <v>6281.25</v>
      </c>
      <c r="D91" s="1">
        <f t="shared" si="7"/>
        <v>198.52941176470588</v>
      </c>
      <c r="E91" s="1">
        <f t="shared" si="8"/>
        <v>6479.779411764706</v>
      </c>
      <c r="P91" s="7"/>
    </row>
    <row r="92" spans="2:16" ht="12.75">
      <c r="B92" s="1">
        <v>3400</v>
      </c>
      <c r="C92" s="1">
        <f t="shared" si="9"/>
        <v>6375</v>
      </c>
      <c r="D92" s="1">
        <f t="shared" si="7"/>
        <v>195.65217391304347</v>
      </c>
      <c r="E92" s="1">
        <f t="shared" si="8"/>
        <v>6570.652173913043</v>
      </c>
      <c r="P92" s="7"/>
    </row>
    <row r="93" spans="2:16" ht="12.75">
      <c r="B93" s="1">
        <v>3450</v>
      </c>
      <c r="C93" s="1">
        <f t="shared" si="9"/>
        <v>6468.75</v>
      </c>
      <c r="D93" s="1">
        <f t="shared" si="7"/>
        <v>192.85714285714286</v>
      </c>
      <c r="E93" s="1">
        <f t="shared" si="8"/>
        <v>6661.607142857143</v>
      </c>
      <c r="P93" s="7"/>
    </row>
    <row r="94" spans="2:16" ht="12.75">
      <c r="B94" s="1">
        <v>3500</v>
      </c>
      <c r="C94" s="1">
        <f t="shared" si="9"/>
        <v>6562.5</v>
      </c>
      <c r="D94" s="1">
        <f t="shared" si="7"/>
        <v>190.14084507042253</v>
      </c>
      <c r="E94" s="1">
        <f t="shared" si="8"/>
        <v>6752.640845070422</v>
      </c>
      <c r="P94" s="7"/>
    </row>
    <row r="95" spans="2:16" ht="12.75">
      <c r="B95" s="1">
        <v>3550</v>
      </c>
      <c r="C95" s="1">
        <f t="shared" si="9"/>
        <v>6656.25</v>
      </c>
      <c r="D95" s="1">
        <f t="shared" si="7"/>
        <v>187.5</v>
      </c>
      <c r="E95" s="1">
        <f t="shared" si="8"/>
        <v>6843.75</v>
      </c>
      <c r="P95" s="7"/>
    </row>
    <row r="96" spans="2:16" ht="12.75">
      <c r="B96" s="1">
        <v>3600</v>
      </c>
      <c r="C96" s="1">
        <f t="shared" si="9"/>
        <v>6750</v>
      </c>
      <c r="D96" s="1">
        <f t="shared" si="7"/>
        <v>184.9315068493151</v>
      </c>
      <c r="E96" s="1">
        <f t="shared" si="8"/>
        <v>6934.931506849315</v>
      </c>
      <c r="P96" s="7"/>
    </row>
    <row r="97" spans="2:16" ht="12.75">
      <c r="B97" s="1">
        <v>3650</v>
      </c>
      <c r="C97" s="1">
        <f t="shared" si="9"/>
        <v>6843.75</v>
      </c>
      <c r="D97" s="1">
        <f t="shared" si="7"/>
        <v>182.43243243243245</v>
      </c>
      <c r="E97" s="1">
        <f t="shared" si="8"/>
        <v>7026.1824324324325</v>
      </c>
      <c r="P97" s="7"/>
    </row>
    <row r="98" spans="2:16" ht="12.75">
      <c r="B98" s="1">
        <v>3700</v>
      </c>
      <c r="C98" s="1">
        <f t="shared" si="9"/>
        <v>6937.5</v>
      </c>
      <c r="D98" s="1">
        <f t="shared" si="7"/>
        <v>180</v>
      </c>
      <c r="E98" s="1">
        <f t="shared" si="8"/>
        <v>7117.5</v>
      </c>
      <c r="P98" s="7"/>
    </row>
    <row r="99" spans="2:16" ht="12.75">
      <c r="B99" s="1">
        <v>3750</v>
      </c>
      <c r="C99" s="1">
        <f t="shared" si="9"/>
        <v>7031.25</v>
      </c>
      <c r="D99" s="1">
        <f t="shared" si="7"/>
        <v>177.6315789473684</v>
      </c>
      <c r="E99" s="1">
        <f t="shared" si="8"/>
        <v>7208.881578947368</v>
      </c>
      <c r="P99" s="7"/>
    </row>
    <row r="100" spans="2:16" ht="12.75">
      <c r="B100" s="1">
        <v>3800</v>
      </c>
      <c r="C100" s="1">
        <f t="shared" si="9"/>
        <v>7125</v>
      </c>
      <c r="D100" s="1">
        <f t="shared" si="7"/>
        <v>175.32467532467533</v>
      </c>
      <c r="E100" s="1">
        <f t="shared" si="8"/>
        <v>7300.324675324675</v>
      </c>
      <c r="P100" s="7"/>
    </row>
    <row r="101" spans="2:16" ht="12.75">
      <c r="B101" s="1">
        <v>3850</v>
      </c>
      <c r="C101" s="1">
        <f t="shared" si="9"/>
        <v>7218.75</v>
      </c>
      <c r="D101" s="1">
        <f t="shared" si="7"/>
        <v>173.0769230769231</v>
      </c>
      <c r="E101" s="1">
        <f t="shared" si="8"/>
        <v>7391.826923076923</v>
      </c>
      <c r="P101" s="7"/>
    </row>
    <row r="102" spans="2:16" ht="12.75">
      <c r="B102" s="1">
        <v>3900</v>
      </c>
      <c r="C102" s="1">
        <f t="shared" si="9"/>
        <v>7312.5</v>
      </c>
      <c r="D102" s="1">
        <f t="shared" si="7"/>
        <v>170.88607594936707</v>
      </c>
      <c r="E102" s="1">
        <f t="shared" si="8"/>
        <v>7483.386075949367</v>
      </c>
      <c r="P102" s="7"/>
    </row>
    <row r="103" spans="2:16" ht="12.75">
      <c r="B103" s="1">
        <v>3950</v>
      </c>
      <c r="C103" s="1">
        <f t="shared" si="9"/>
        <v>7406.25</v>
      </c>
      <c r="D103" s="1">
        <f t="shared" si="7"/>
        <v>168.75</v>
      </c>
      <c r="E103" s="1">
        <f t="shared" si="8"/>
        <v>7575</v>
      </c>
      <c r="P103" s="7"/>
    </row>
    <row r="104" spans="2:16" ht="12.75">
      <c r="B104" s="1">
        <v>4000</v>
      </c>
      <c r="C104" s="1">
        <f t="shared" si="9"/>
        <v>7500</v>
      </c>
      <c r="D104" s="1">
        <f t="shared" si="7"/>
        <v>168.70782304423895</v>
      </c>
      <c r="E104" s="1">
        <f t="shared" si="8"/>
        <v>7668.707823044239</v>
      </c>
      <c r="P104" s="7"/>
    </row>
    <row r="105" spans="2:16" ht="12.75">
      <c r="B105" s="1">
        <v>4001</v>
      </c>
      <c r="C105" s="1">
        <f t="shared" si="9"/>
        <v>7501.875</v>
      </c>
      <c r="D105" s="1" t="e">
        <f>$B$6/B106*$B$8</f>
        <v>#DIV/0!</v>
      </c>
      <c r="E105" s="1" t="e">
        <f>SUM(C105:D105)</f>
        <v>#DIV/0!</v>
      </c>
      <c r="P105" s="7"/>
    </row>
    <row r="106" ht="12.75">
      <c r="P106" s="7"/>
    </row>
    <row r="107" ht="12.75">
      <c r="P107" s="7"/>
    </row>
    <row r="108" ht="12.75">
      <c r="P108" s="7"/>
    </row>
    <row r="109" ht="12.75">
      <c r="P109" s="7"/>
    </row>
    <row r="110" ht="12.75">
      <c r="P110" s="7"/>
    </row>
    <row r="111" ht="12.75">
      <c r="P111" s="7"/>
    </row>
    <row r="112" ht="12.75">
      <c r="P112" s="7"/>
    </row>
    <row r="113" ht="12.75">
      <c r="P113" s="7"/>
    </row>
    <row r="114" ht="12.75">
      <c r="P114" s="7"/>
    </row>
    <row r="115" ht="12.75">
      <c r="P115" s="7"/>
    </row>
    <row r="116" ht="12.75">
      <c r="P116" s="7"/>
    </row>
    <row r="117" ht="12.75">
      <c r="P117" s="7"/>
    </row>
    <row r="118" ht="12.75">
      <c r="P118" s="7"/>
    </row>
    <row r="119" ht="12.75">
      <c r="P119" s="7"/>
    </row>
    <row r="120" ht="12.75">
      <c r="P120" s="7"/>
    </row>
    <row r="121" ht="12.75">
      <c r="P121" s="7"/>
    </row>
    <row r="122" ht="12.75">
      <c r="P122" s="7"/>
    </row>
    <row r="123" ht="12.75">
      <c r="P123" s="7"/>
    </row>
    <row r="124" ht="12.75">
      <c r="P124" s="7"/>
    </row>
    <row r="125" ht="12.75">
      <c r="P125" s="7"/>
    </row>
    <row r="126" ht="12.75">
      <c r="P126" s="7"/>
    </row>
    <row r="127" ht="12.75">
      <c r="P127" s="7"/>
    </row>
    <row r="128" ht="12.75">
      <c r="P128" s="7"/>
    </row>
    <row r="129" ht="12.75">
      <c r="P129" s="7"/>
    </row>
    <row r="130" ht="12.75">
      <c r="P130" s="7"/>
    </row>
    <row r="131" ht="12.75">
      <c r="P131" s="7"/>
    </row>
    <row r="132" ht="12.75">
      <c r="P132" s="7"/>
    </row>
    <row r="133" ht="12.75">
      <c r="P133" s="7"/>
    </row>
    <row r="134" ht="12.75">
      <c r="P134" s="7"/>
    </row>
    <row r="135" ht="12.75">
      <c r="P135" s="7"/>
    </row>
    <row r="136" ht="12.75">
      <c r="P136" s="7"/>
    </row>
    <row r="137" ht="12.75">
      <c r="P137" s="7"/>
    </row>
    <row r="138" ht="12.75">
      <c r="P138" s="7"/>
    </row>
    <row r="139" ht="12.75">
      <c r="P139" s="7"/>
    </row>
    <row r="140" ht="12.75">
      <c r="P140" s="7"/>
    </row>
    <row r="141" ht="12.75">
      <c r="P141" s="7"/>
    </row>
    <row r="142" ht="12.75">
      <c r="P142" s="7"/>
    </row>
    <row r="143" ht="12.75">
      <c r="P143" s="7"/>
    </row>
    <row r="144" ht="12.75">
      <c r="P144" s="7"/>
    </row>
    <row r="145" ht="12.75">
      <c r="P145" s="7"/>
    </row>
    <row r="146" ht="12.75">
      <c r="P146" s="7"/>
    </row>
    <row r="147" ht="12.75">
      <c r="P147" s="7"/>
    </row>
    <row r="148" ht="12.75">
      <c r="P148" s="7"/>
    </row>
    <row r="149" ht="12.75">
      <c r="P149" s="7"/>
    </row>
    <row r="150" ht="12.75">
      <c r="P150" s="7"/>
    </row>
    <row r="151" ht="12.75">
      <c r="P151" s="7"/>
    </row>
    <row r="152" ht="12.75">
      <c r="P152" s="7"/>
    </row>
    <row r="153" ht="12.75">
      <c r="P153" s="7"/>
    </row>
    <row r="154" ht="12.75">
      <c r="P154" s="7"/>
    </row>
    <row r="155" ht="12.75">
      <c r="P155" s="7"/>
    </row>
    <row r="156" ht="12.75">
      <c r="P156" s="7"/>
    </row>
    <row r="157" ht="12.75">
      <c r="P157" s="7"/>
    </row>
    <row r="158" ht="12.75">
      <c r="P158" s="7"/>
    </row>
    <row r="159" ht="12.75">
      <c r="P159" s="7"/>
    </row>
    <row r="160" ht="12.75">
      <c r="P160" s="7"/>
    </row>
    <row r="161" ht="12.75">
      <c r="P161" s="7"/>
    </row>
    <row r="162" ht="12.75">
      <c r="P162" s="7"/>
    </row>
    <row r="163" ht="12.75">
      <c r="P163" s="7"/>
    </row>
    <row r="164" ht="12.75">
      <c r="P164" s="7"/>
    </row>
    <row r="165" ht="12.75">
      <c r="P165" s="7"/>
    </row>
    <row r="166" ht="12.75">
      <c r="P166" s="7"/>
    </row>
    <row r="167" ht="12.75">
      <c r="P167" s="7"/>
    </row>
    <row r="168" ht="12.75">
      <c r="P168" s="7"/>
    </row>
    <row r="169" ht="12.75">
      <c r="P169" s="7"/>
    </row>
    <row r="170" ht="12.75">
      <c r="P170" s="7"/>
    </row>
    <row r="171" ht="12.75">
      <c r="P171" s="7"/>
    </row>
    <row r="172" ht="12.75">
      <c r="P172" s="7"/>
    </row>
    <row r="173" ht="12.75">
      <c r="P173" s="7"/>
    </row>
    <row r="174" ht="12.75">
      <c r="P174" s="7"/>
    </row>
    <row r="175" ht="12.75">
      <c r="P175" s="7"/>
    </row>
    <row r="176" ht="12.75">
      <c r="P176" s="7"/>
    </row>
    <row r="177" ht="12.75">
      <c r="P177" s="7"/>
    </row>
    <row r="178" ht="12.75">
      <c r="P178" s="7"/>
    </row>
    <row r="179" ht="12.75">
      <c r="P179" s="7"/>
    </row>
    <row r="180" ht="12.75">
      <c r="P180" s="7"/>
    </row>
    <row r="181" ht="12.75">
      <c r="P181" s="7"/>
    </row>
    <row r="182" ht="12.75">
      <c r="P182" s="7"/>
    </row>
    <row r="183" ht="12.75">
      <c r="P183" s="7"/>
    </row>
    <row r="184" ht="12.75">
      <c r="P184" s="7"/>
    </row>
    <row r="185" ht="12.75">
      <c r="P185" s="7"/>
    </row>
    <row r="186" ht="12.75">
      <c r="P186" s="7"/>
    </row>
    <row r="187" ht="12.75">
      <c r="P187" s="7"/>
    </row>
    <row r="188" ht="12.75">
      <c r="P188" s="7"/>
    </row>
    <row r="189" ht="12.75">
      <c r="P189" s="7"/>
    </row>
    <row r="190" ht="12.75">
      <c r="P190" s="7"/>
    </row>
    <row r="191" ht="12.75">
      <c r="P191" s="7"/>
    </row>
    <row r="192" ht="12.75">
      <c r="P192" s="7"/>
    </row>
    <row r="193" ht="12.75">
      <c r="P193" s="7"/>
    </row>
    <row r="194" ht="12.75">
      <c r="P194" s="7"/>
    </row>
    <row r="195" ht="12.75">
      <c r="P195" s="7"/>
    </row>
    <row r="196" ht="12.75">
      <c r="P196" s="7"/>
    </row>
    <row r="197" ht="12.75">
      <c r="P197" s="7"/>
    </row>
    <row r="198" ht="12.75">
      <c r="P198" s="7"/>
    </row>
    <row r="199" ht="12.75">
      <c r="P199" s="7"/>
    </row>
    <row r="200" ht="12.75">
      <c r="P200" s="7"/>
    </row>
    <row r="201" ht="12.75">
      <c r="P201" s="7"/>
    </row>
    <row r="202" ht="12.75">
      <c r="P202" s="7"/>
    </row>
    <row r="203" ht="12.75">
      <c r="P203" s="7"/>
    </row>
    <row r="204" ht="12.75">
      <c r="P204" s="7"/>
    </row>
    <row r="205" ht="12.75">
      <c r="P205" s="7"/>
    </row>
    <row r="206" ht="12.75">
      <c r="P206" s="7"/>
    </row>
    <row r="207" ht="12.75">
      <c r="P207" s="7"/>
    </row>
    <row r="208" ht="12.75">
      <c r="P208" s="7"/>
    </row>
    <row r="209" ht="12.75">
      <c r="P209" s="7"/>
    </row>
    <row r="210" ht="12.75">
      <c r="P210" s="7"/>
    </row>
    <row r="211" ht="12.75">
      <c r="P211" s="7"/>
    </row>
    <row r="212" ht="12.75">
      <c r="P212" s="7"/>
    </row>
    <row r="213" ht="12.75">
      <c r="P213" s="7"/>
    </row>
    <row r="214" ht="12.75">
      <c r="P214" s="7"/>
    </row>
    <row r="215" ht="12.75">
      <c r="P215" s="7"/>
    </row>
    <row r="216" ht="12.75">
      <c r="P216" s="7"/>
    </row>
    <row r="217" ht="12.75">
      <c r="P217" s="7"/>
    </row>
    <row r="218" ht="12.75">
      <c r="P218" s="7"/>
    </row>
    <row r="219" ht="12.75">
      <c r="P219" s="7"/>
    </row>
    <row r="220" ht="12.75">
      <c r="P220" s="7"/>
    </row>
    <row r="221" ht="12.75">
      <c r="P221" s="7"/>
    </row>
    <row r="222" ht="12.75">
      <c r="P222" s="7"/>
    </row>
    <row r="223" ht="12.75">
      <c r="P223" s="7"/>
    </row>
    <row r="224" ht="12.75">
      <c r="P224" s="7"/>
    </row>
    <row r="225" ht="12.75">
      <c r="P225" s="7"/>
    </row>
    <row r="226" ht="12.75">
      <c r="P226" s="7"/>
    </row>
    <row r="227" ht="12.75">
      <c r="P227" s="7"/>
    </row>
    <row r="228" ht="12.75">
      <c r="P228" s="7"/>
    </row>
    <row r="229" ht="12.75">
      <c r="P229" s="7"/>
    </row>
    <row r="230" ht="12.75">
      <c r="P230" s="7"/>
    </row>
    <row r="231" ht="12.75">
      <c r="P231" s="7"/>
    </row>
    <row r="232" ht="12.75">
      <c r="P232" s="7"/>
    </row>
    <row r="233" ht="12.75">
      <c r="P233" s="7"/>
    </row>
    <row r="234" ht="12.75">
      <c r="P234" s="7"/>
    </row>
    <row r="235" ht="12.75">
      <c r="P235" s="7"/>
    </row>
    <row r="236" ht="12.75">
      <c r="P236" s="7"/>
    </row>
    <row r="237" ht="12.75">
      <c r="P237" s="7"/>
    </row>
    <row r="238" ht="12.75">
      <c r="P238" s="7"/>
    </row>
    <row r="239" ht="12.75">
      <c r="P239" s="7"/>
    </row>
    <row r="240" ht="12.75">
      <c r="P240" s="7"/>
    </row>
    <row r="241" ht="12.75">
      <c r="P241" s="7"/>
    </row>
    <row r="242" ht="12.75">
      <c r="P242" s="7"/>
    </row>
    <row r="243" ht="12.75">
      <c r="P243" s="7"/>
    </row>
    <row r="244" ht="12.75">
      <c r="P244" s="7"/>
    </row>
    <row r="245" ht="12.75">
      <c r="P245" s="7"/>
    </row>
    <row r="246" ht="12.75">
      <c r="P246" s="7"/>
    </row>
    <row r="247" ht="12.75">
      <c r="P247" s="7"/>
    </row>
    <row r="248" ht="12.75">
      <c r="P248" s="7"/>
    </row>
    <row r="249" ht="12.75">
      <c r="P249" s="7"/>
    </row>
    <row r="250" ht="12.75">
      <c r="P250" s="7"/>
    </row>
    <row r="251" ht="12.75">
      <c r="P251" s="7"/>
    </row>
    <row r="252" ht="12.75">
      <c r="P252" s="7"/>
    </row>
    <row r="253" ht="12.75">
      <c r="P253" s="7"/>
    </row>
    <row r="254" ht="12.75">
      <c r="P254" s="7"/>
    </row>
    <row r="255" ht="12.75">
      <c r="P255" s="7"/>
    </row>
    <row r="256" ht="12.75">
      <c r="P256" s="7"/>
    </row>
    <row r="257" ht="12.75">
      <c r="P257" s="7"/>
    </row>
    <row r="258" ht="12.75">
      <c r="P258" s="7"/>
    </row>
    <row r="259" ht="12.75">
      <c r="P259" s="7"/>
    </row>
    <row r="260" ht="12.75">
      <c r="P260" s="7"/>
    </row>
    <row r="261" ht="12.75">
      <c r="P261" s="7"/>
    </row>
    <row r="262" ht="12.75">
      <c r="P262" s="7"/>
    </row>
    <row r="263" ht="12.75">
      <c r="P263" s="7"/>
    </row>
    <row r="264" ht="12.75">
      <c r="P264" s="7"/>
    </row>
    <row r="265" ht="12.75">
      <c r="P265" s="7"/>
    </row>
    <row r="266" ht="12.75">
      <c r="P266" s="7"/>
    </row>
    <row r="267" ht="12.75">
      <c r="P267" s="7"/>
    </row>
    <row r="268" ht="12.75">
      <c r="P268" s="7"/>
    </row>
    <row r="269" ht="12.75">
      <c r="P269" s="7"/>
    </row>
    <row r="270" ht="12.75">
      <c r="P270" s="7"/>
    </row>
    <row r="271" ht="12.75">
      <c r="P271" s="7"/>
    </row>
    <row r="272" ht="12.75">
      <c r="P272" s="7"/>
    </row>
    <row r="273" ht="12.75">
      <c r="P273" s="7"/>
    </row>
    <row r="274" ht="12.75">
      <c r="P274" s="7"/>
    </row>
    <row r="275" ht="12.75">
      <c r="P275" s="7"/>
    </row>
    <row r="276" ht="12.75">
      <c r="P276" s="7"/>
    </row>
    <row r="277" ht="12.75">
      <c r="P277" s="7"/>
    </row>
    <row r="278" ht="12.75">
      <c r="P278" s="7"/>
    </row>
    <row r="279" ht="12.75">
      <c r="P279" s="7"/>
    </row>
    <row r="280" ht="12.75">
      <c r="P280" s="7"/>
    </row>
    <row r="281" ht="12.75">
      <c r="P281" s="7"/>
    </row>
    <row r="282" ht="12.75">
      <c r="P282" s="7"/>
    </row>
    <row r="283" ht="12.75">
      <c r="P283" s="7"/>
    </row>
    <row r="284" ht="12.75">
      <c r="P284" s="7"/>
    </row>
    <row r="285" ht="12.75">
      <c r="P285" s="7"/>
    </row>
    <row r="286" ht="12.75">
      <c r="P286" s="7"/>
    </row>
    <row r="287" ht="12.75">
      <c r="P287" s="7"/>
    </row>
    <row r="288" ht="12.75">
      <c r="P288" s="7"/>
    </row>
    <row r="289" ht="12.75">
      <c r="P289" s="7"/>
    </row>
    <row r="290" ht="12.75">
      <c r="P290" s="7"/>
    </row>
    <row r="291" ht="12.75">
      <c r="P291" s="7"/>
    </row>
    <row r="292" ht="12.75">
      <c r="P292" s="7"/>
    </row>
    <row r="293" ht="12.75">
      <c r="P293" s="7"/>
    </row>
    <row r="294" ht="12.75">
      <c r="P294" s="7"/>
    </row>
    <row r="295" ht="12.75">
      <c r="P295" s="7"/>
    </row>
    <row r="296" ht="12.75">
      <c r="P296" s="7"/>
    </row>
    <row r="297" ht="12.75">
      <c r="P297" s="7"/>
    </row>
    <row r="298" ht="12.75">
      <c r="P298" s="7"/>
    </row>
    <row r="299" ht="12.75">
      <c r="P299" s="7"/>
    </row>
    <row r="300" ht="12.75">
      <c r="P300" s="7"/>
    </row>
    <row r="301" ht="12.75">
      <c r="P301" s="7"/>
    </row>
    <row r="302" ht="12.75">
      <c r="P302" s="7"/>
    </row>
    <row r="303" ht="12.75">
      <c r="P303" s="7"/>
    </row>
    <row r="304" ht="12.75">
      <c r="P304" s="7"/>
    </row>
    <row r="305" ht="12.75">
      <c r="P305" s="7"/>
    </row>
    <row r="306" ht="12.75">
      <c r="P306" s="7"/>
    </row>
    <row r="307" ht="12.75">
      <c r="P307" s="7"/>
    </row>
    <row r="308" ht="12.75">
      <c r="P308" s="7"/>
    </row>
    <row r="309" ht="12.75">
      <c r="P309" s="7"/>
    </row>
    <row r="310" ht="12.75">
      <c r="P310" s="7"/>
    </row>
    <row r="311" ht="12.75">
      <c r="P311" s="7"/>
    </row>
    <row r="312" ht="12.75">
      <c r="P312" s="7"/>
    </row>
    <row r="313" ht="12.75">
      <c r="P313" s="7"/>
    </row>
    <row r="314" ht="12.75">
      <c r="P314" s="7"/>
    </row>
    <row r="315" ht="12.75">
      <c r="P315" s="7"/>
    </row>
    <row r="316" ht="12.75">
      <c r="P316" s="7"/>
    </row>
    <row r="317" ht="12.75">
      <c r="P317" s="7"/>
    </row>
    <row r="318" ht="12.75">
      <c r="P318" s="7"/>
    </row>
    <row r="319" ht="12.75">
      <c r="P319" s="7"/>
    </row>
    <row r="320" ht="12.75">
      <c r="P320" s="7"/>
    </row>
    <row r="321" ht="12.75">
      <c r="P321" s="7"/>
    </row>
    <row r="322" ht="12.75">
      <c r="P322" s="7"/>
    </row>
    <row r="323" ht="12.75">
      <c r="P323" s="7"/>
    </row>
    <row r="324" ht="12.75">
      <c r="P324" s="7"/>
    </row>
    <row r="325" ht="12.75">
      <c r="P325" s="7"/>
    </row>
    <row r="326" ht="12.75">
      <c r="P326" s="7"/>
    </row>
    <row r="327" ht="12.75">
      <c r="P327" s="7"/>
    </row>
    <row r="328" ht="12.75">
      <c r="P328" s="7"/>
    </row>
    <row r="329" ht="12.75">
      <c r="P329" s="7"/>
    </row>
    <row r="330" ht="12.75">
      <c r="P330" s="7"/>
    </row>
    <row r="331" ht="12.75">
      <c r="P331" s="7"/>
    </row>
    <row r="332" ht="12.75">
      <c r="P332" s="7"/>
    </row>
    <row r="333" ht="12.75">
      <c r="P333" s="7"/>
    </row>
    <row r="334" ht="12.75">
      <c r="P334" s="7"/>
    </row>
    <row r="335" ht="12.75">
      <c r="P335" s="7"/>
    </row>
    <row r="336" ht="12.75">
      <c r="P336" s="7"/>
    </row>
    <row r="337" ht="12.75">
      <c r="P337" s="7"/>
    </row>
    <row r="338" ht="12.75">
      <c r="P338" s="7"/>
    </row>
    <row r="339" ht="12.75">
      <c r="P339" s="7"/>
    </row>
    <row r="340" ht="12.75">
      <c r="P340" s="7"/>
    </row>
    <row r="341" ht="12.75">
      <c r="P341" s="7"/>
    </row>
    <row r="342" ht="12.75">
      <c r="P342" s="7"/>
    </row>
    <row r="343" ht="12.75">
      <c r="P343" s="7"/>
    </row>
    <row r="344" ht="12.75">
      <c r="P344" s="7"/>
    </row>
    <row r="345" ht="12.75">
      <c r="P345" s="7"/>
    </row>
    <row r="346" ht="12.75">
      <c r="P346" s="7"/>
    </row>
    <row r="347" ht="12.75">
      <c r="P347" s="7"/>
    </row>
    <row r="348" ht="12.75">
      <c r="P348" s="7"/>
    </row>
    <row r="349" ht="12.75">
      <c r="P349" s="7"/>
    </row>
    <row r="350" ht="12.75">
      <c r="P350" s="7"/>
    </row>
    <row r="351" ht="12.75">
      <c r="P351" s="7"/>
    </row>
    <row r="352" ht="12.75">
      <c r="P352" s="7"/>
    </row>
    <row r="353" ht="12.75">
      <c r="P353" s="7"/>
    </row>
    <row r="354" ht="12.75">
      <c r="P354" s="7"/>
    </row>
    <row r="355" ht="12.75">
      <c r="P355" s="7"/>
    </row>
    <row r="356" ht="12.75">
      <c r="P356" s="7"/>
    </row>
    <row r="357" ht="12.75">
      <c r="P357" s="7"/>
    </row>
    <row r="358" ht="12.75">
      <c r="P358" s="7"/>
    </row>
    <row r="359" ht="12.75">
      <c r="P359" s="7"/>
    </row>
    <row r="360" ht="12.75">
      <c r="P360" s="7"/>
    </row>
    <row r="361" ht="12.75">
      <c r="P361" s="7"/>
    </row>
    <row r="362" ht="12.75">
      <c r="P362" s="7"/>
    </row>
    <row r="363" ht="12.75">
      <c r="P363" s="7"/>
    </row>
    <row r="364" ht="12.75">
      <c r="P364" s="7"/>
    </row>
    <row r="365" ht="12.75">
      <c r="P365" s="7"/>
    </row>
    <row r="366" ht="12.75">
      <c r="P366" s="7"/>
    </row>
    <row r="367" ht="12.75">
      <c r="P367" s="7"/>
    </row>
    <row r="368" ht="12.75">
      <c r="P368" s="7"/>
    </row>
    <row r="369" ht="12.75">
      <c r="P369" s="7"/>
    </row>
    <row r="370" ht="12.75">
      <c r="P370" s="7"/>
    </row>
    <row r="371" ht="12.75">
      <c r="P371" s="7"/>
    </row>
    <row r="372" ht="12.75">
      <c r="P372" s="7"/>
    </row>
    <row r="373" ht="12.75">
      <c r="P373" s="7"/>
    </row>
    <row r="374" ht="12.75">
      <c r="P374" s="7"/>
    </row>
    <row r="375" ht="12.75">
      <c r="P375" s="7"/>
    </row>
    <row r="376" ht="12.75">
      <c r="P376" s="7"/>
    </row>
    <row r="377" ht="12.75">
      <c r="P377" s="7"/>
    </row>
    <row r="378" ht="12.75">
      <c r="P378" s="7"/>
    </row>
    <row r="379" ht="12.75">
      <c r="P379" s="7"/>
    </row>
    <row r="380" ht="12.75">
      <c r="P380" s="7"/>
    </row>
    <row r="381" ht="12.75">
      <c r="P381" s="7"/>
    </row>
    <row r="382" ht="12.75">
      <c r="P382" s="7"/>
    </row>
    <row r="383" ht="12.75">
      <c r="P383" s="7"/>
    </row>
    <row r="384" ht="12.75">
      <c r="P384" s="7"/>
    </row>
    <row r="385" ht="12.75">
      <c r="P385" s="7"/>
    </row>
    <row r="386" ht="12.75">
      <c r="P386" s="7"/>
    </row>
    <row r="387" ht="12.75">
      <c r="P387" s="7"/>
    </row>
    <row r="388" ht="12.75">
      <c r="P388" s="7"/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Banis</dc:creator>
  <cp:keywords/>
  <dc:description/>
  <cp:lastModifiedBy>Bud Banis</cp:lastModifiedBy>
  <dcterms:created xsi:type="dcterms:W3CDTF">2005-11-14T13:42:56Z</dcterms:created>
  <dcterms:modified xsi:type="dcterms:W3CDTF">2006-11-16T21:20:50Z</dcterms:modified>
  <cp:category/>
  <cp:version/>
  <cp:contentType/>
  <cp:contentStatus/>
</cp:coreProperties>
</file>